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0" windowWidth="28035" windowHeight="1177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 iterateDelta="1E-4"/>
</workbook>
</file>

<file path=xl/calcChain.xml><?xml version="1.0" encoding="utf-8"?>
<calcChain xmlns="http://schemas.openxmlformats.org/spreadsheetml/2006/main">
  <c r="F42" i="1" l="1"/>
  <c r="F41" i="1"/>
  <c r="F40" i="1"/>
  <c r="F39" i="1"/>
  <c r="F38" i="1"/>
  <c r="F43" i="1" s="1"/>
  <c r="D35" i="1"/>
  <c r="D34" i="1"/>
  <c r="D33" i="1"/>
  <c r="D32" i="1"/>
  <c r="D31" i="1"/>
  <c r="D30" i="1"/>
  <c r="D29" i="1"/>
  <c r="D43" i="1" s="1"/>
  <c r="F23" i="1"/>
  <c r="D22" i="1"/>
  <c r="F21" i="1"/>
  <c r="D21" i="1"/>
  <c r="F20" i="1"/>
  <c r="D20" i="1"/>
  <c r="F19" i="1"/>
  <c r="D19" i="1"/>
  <c r="D18" i="1"/>
  <c r="D17" i="1"/>
  <c r="F16" i="1"/>
  <c r="D16" i="1"/>
  <c r="F15" i="1"/>
  <c r="D15" i="1"/>
  <c r="F14" i="1"/>
  <c r="F24" i="1" s="1"/>
  <c r="D14" i="1"/>
  <c r="D24" i="1" s="1"/>
  <c r="F54" i="1" l="1"/>
  <c r="F50" i="1"/>
  <c r="F56" i="1"/>
  <c r="D50" i="1"/>
  <c r="F59" i="1" l="1"/>
</calcChain>
</file>

<file path=xl/sharedStrings.xml><?xml version="1.0" encoding="utf-8"?>
<sst xmlns="http://schemas.openxmlformats.org/spreadsheetml/2006/main" count="40" uniqueCount="36">
  <si>
    <t>PRESUPUESTO   2023</t>
  </si>
  <si>
    <t xml:space="preserve">      La Comision Honoraria Administradora del Seguro de Salud para los Funcionarios de OSE autoriza los egresos para el ejercicio 2023, asi como se proyectan los recursos necesarios para su financiación.</t>
  </si>
  <si>
    <r>
      <t>Autorízanse los siguientes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gastos para el ejercicio del 1/1/2023 al 31/12/2023:</t>
    </r>
  </si>
  <si>
    <t>S SALUD</t>
  </si>
  <si>
    <t>CRPS</t>
  </si>
  <si>
    <t>Retribuciones al personal.</t>
  </si>
  <si>
    <t>Leyes Sociales</t>
  </si>
  <si>
    <t>Transferencias.</t>
  </si>
  <si>
    <t>Cobertura de beneficios</t>
  </si>
  <si>
    <t>Gastos con contrapartida</t>
  </si>
  <si>
    <t>Gastos de Administracion y Ventas</t>
  </si>
  <si>
    <t>Materiales y suministros</t>
  </si>
  <si>
    <t>Equipos, muebles y otros.</t>
  </si>
  <si>
    <t>Coberturas adicionales de Salud, y otros gastos extraord.</t>
  </si>
  <si>
    <t>Inversiones en Centro Recreativo Paso Severino</t>
  </si>
  <si>
    <t>Los gastos autorizados se financiarán con los siguientes ingresos:</t>
  </si>
  <si>
    <t xml:space="preserve">               SEGURO DE SALUD</t>
  </si>
  <si>
    <t>Aportes de OSE:</t>
  </si>
  <si>
    <t xml:space="preserve"> Legal 0,625%</t>
  </si>
  <si>
    <t xml:space="preserve"> Otros aportes OSE</t>
  </si>
  <si>
    <t>Retenciones a funcionarios</t>
  </si>
  <si>
    <t>Retenciones a funcionarios de CHASSFOSE</t>
  </si>
  <si>
    <t>Retenciones a jubilados</t>
  </si>
  <si>
    <t>Bonificaciones obtenidas</t>
  </si>
  <si>
    <t>Ingresos financieros y otros ingresos</t>
  </si>
  <si>
    <t xml:space="preserve">               PASO SEVERINO</t>
  </si>
  <si>
    <t>Cuotas socios</t>
  </si>
  <si>
    <t>Ingresos al Parque</t>
  </si>
  <si>
    <t>Parrilleros</t>
  </si>
  <si>
    <t>Alojamientos</t>
  </si>
  <si>
    <t>Alquileres recibidos y otros</t>
  </si>
  <si>
    <t>Financiamiento propio</t>
  </si>
  <si>
    <t xml:space="preserve">Deficit (-) /superavit (+)    </t>
  </si>
  <si>
    <t xml:space="preserve">TOTAL INGRESOS   </t>
  </si>
  <si>
    <t xml:space="preserve">TOTAL EGRESOS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</si>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</sst>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\ #,##0"/>
    <numFmt numFmtId="165" formatCode="_ [$$-2C0A]\ * #,##0_ ;_ [$$-2C0A]\ * \-#,##0_ ;_ [$$-2C0A]\ * &quot;-&quot;_ ;_ @_ "/>
    <numFmt numFmtId="166" formatCode="_-[$$-2C0A]\ * #,##0.00_-;\-[$$-2C0A]\ * #,##0.00_-;_-[$$-2C0A]\ * &quot;-&quot;??_-;_-@_-"/>
  </numFmts>
  <fonts count="8" x14ac:knownFonts="1">
    <font>
      <sz val="11"/>
      <color theme="1"/>
      <name val="Calibri"/>
      <family val="2"/>
      <scheme val="minor"/>
    </font>
    <font>
      <b/>
      <sz val="18"/>
      <name val="Garamond"/>
      <family val="1"/>
    </font>
    <font>
      <sz val="8"/>
      <name val="Arial"/>
      <family val="2"/>
    </font>
    <font>
      <sz val="2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4887B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164" fontId="0" fillId="0" borderId="0" xfId="0" applyNumberFormat="1"/>
    <xf numFmtId="0" fontId="5" fillId="0" borderId="4" xfId="0" applyFont="1" applyBorder="1"/>
    <xf numFmtId="164" fontId="0" fillId="0" borderId="4" xfId="0" applyNumberFormat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5" fontId="4" fillId="0" borderId="0" xfId="0" applyNumberFormat="1" applyFont="1" applyFill="1"/>
    <xf numFmtId="3" fontId="0" fillId="0" borderId="0" xfId="0" applyNumberFormat="1"/>
    <xf numFmtId="165" fontId="0" fillId="0" borderId="0" xfId="0" applyNumberFormat="1" applyFill="1"/>
    <xf numFmtId="3" fontId="0" fillId="0" borderId="0" xfId="0" applyNumberFormat="1" applyFill="1"/>
    <xf numFmtId="0" fontId="4" fillId="0" borderId="0" xfId="0" applyFont="1" applyBorder="1"/>
    <xf numFmtId="165" fontId="0" fillId="0" borderId="0" xfId="0" applyNumberFormat="1" applyFill="1" applyBorder="1"/>
    <xf numFmtId="0" fontId="0" fillId="0" borderId="0" xfId="0" applyFill="1" applyBorder="1"/>
    <xf numFmtId="0" fontId="4" fillId="0" borderId="0" xfId="0" applyFont="1" applyFill="1" applyBorder="1"/>
    <xf numFmtId="165" fontId="4" fillId="0" borderId="0" xfId="0" applyNumberFormat="1" applyFont="1" applyFill="1" applyBorder="1"/>
    <xf numFmtId="165" fontId="4" fillId="3" borderId="0" xfId="0" applyNumberFormat="1" applyFont="1" applyFill="1" applyBorder="1"/>
    <xf numFmtId="0" fontId="0" fillId="0" borderId="0" xfId="0" applyFont="1" applyFill="1" applyBorder="1"/>
    <xf numFmtId="165" fontId="4" fillId="3" borderId="4" xfId="0" applyNumberFormat="1" applyFont="1" applyFill="1" applyBorder="1"/>
    <xf numFmtId="165" fontId="4" fillId="0" borderId="4" xfId="0" applyNumberFormat="1" applyFont="1" applyFill="1" applyBorder="1"/>
    <xf numFmtId="165" fontId="4" fillId="0" borderId="5" xfId="0" applyNumberFormat="1" applyFont="1" applyFill="1" applyBorder="1"/>
    <xf numFmtId="0" fontId="0" fillId="0" borderId="0" xfId="0" applyFill="1"/>
    <xf numFmtId="164" fontId="0" fillId="0" borderId="0" xfId="0" applyNumberFormat="1" applyFill="1"/>
    <xf numFmtId="0" fontId="0" fillId="0" borderId="4" xfId="0" applyFill="1" applyBorder="1"/>
    <xf numFmtId="164" fontId="0" fillId="0" borderId="4" xfId="0" applyNumberFormat="1" applyFill="1" applyBorder="1"/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3" borderId="0" xfId="0" applyFill="1"/>
    <xf numFmtId="0" fontId="0" fillId="0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4" xfId="0" applyFill="1" applyBorder="1"/>
    <xf numFmtId="165" fontId="0" fillId="0" borderId="4" xfId="0" applyNumberFormat="1" applyFill="1" applyBorder="1"/>
    <xf numFmtId="165" fontId="0" fillId="0" borderId="5" xfId="0" applyNumberFormat="1" applyFill="1" applyBorder="1"/>
    <xf numFmtId="0" fontId="0" fillId="0" borderId="0" xfId="0" applyAlignment="1">
      <alignment horizontal="right"/>
    </xf>
    <xf numFmtId="166" fontId="0" fillId="0" borderId="0" xfId="0" applyNumberFormat="1"/>
    <xf numFmtId="165" fontId="0" fillId="0" borderId="0" xfId="0" applyNumberFormat="1" applyBorder="1"/>
    <xf numFmtId="0" fontId="4" fillId="0" borderId="0" xfId="0" applyFont="1" applyAlignment="1">
      <alignment horizontal="right"/>
    </xf>
    <xf numFmtId="165" fontId="0" fillId="0" borderId="5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5" fontId="6" fillId="0" borderId="5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165" fontId="7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43132</xdr:colOff>
      <xdr:row>0</xdr:row>
      <xdr:rowOff>77638</xdr:rowOff>
    </xdr:from>
    <xdr:to>
      <xdr:col>2</xdr:col>
      <xdr:colOff>1025645</xdr:colOff>
      <xdr:row>3</xdr:row>
      <xdr:rowOff>34506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32" y="77638"/>
          <a:ext cx="3716188" cy="5759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Microsoft/Windows/INetCache/Content.Outlook/K4WIBLH3/PPT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pto 2023"/>
      <sheetName val="Otros gtos-inversiones"/>
      <sheetName val="Ingresos S.Salud"/>
      <sheetName val="Gastos S Salud"/>
      <sheetName val="Ingresos CRPS"/>
      <sheetName val="Gastos CRPS"/>
      <sheetName val="Retribuciones"/>
      <sheetName val="Hoja1"/>
    </sheetNames>
    <sheetDataSet>
      <sheetData sheetId="0"/>
      <sheetData sheetId="1">
        <row r="13">
          <cell r="H13">
            <v>860000</v>
          </cell>
        </row>
        <row r="22">
          <cell r="H22">
            <v>1196720</v>
          </cell>
        </row>
        <row r="35">
          <cell r="F35">
            <v>641300</v>
          </cell>
          <cell r="G35">
            <v>1489033.5</v>
          </cell>
        </row>
      </sheetData>
      <sheetData sheetId="2">
        <row r="11">
          <cell r="I11">
            <v>30339391.892666668</v>
          </cell>
        </row>
        <row r="12">
          <cell r="I12">
            <v>681470.88399999996</v>
          </cell>
        </row>
        <row r="13">
          <cell r="I13">
            <v>5036108.3319999995</v>
          </cell>
        </row>
        <row r="14">
          <cell r="I14">
            <v>13698.633333333333</v>
          </cell>
        </row>
        <row r="15">
          <cell r="I15">
            <v>3532500</v>
          </cell>
        </row>
        <row r="25">
          <cell r="I25">
            <v>19407451.718933333</v>
          </cell>
        </row>
        <row r="28">
          <cell r="I28">
            <v>26100420.267999999</v>
          </cell>
        </row>
        <row r="31">
          <cell r="I31">
            <v>194691.12880000001</v>
          </cell>
        </row>
        <row r="35">
          <cell r="I35">
            <v>458862.97054666665</v>
          </cell>
        </row>
        <row r="43">
          <cell r="I43">
            <v>132896.58666666682</v>
          </cell>
        </row>
        <row r="46">
          <cell r="I46">
            <v>0.25751999999521163</v>
          </cell>
        </row>
      </sheetData>
      <sheetData sheetId="3">
        <row r="18">
          <cell r="J18">
            <v>49736741.488279998</v>
          </cell>
        </row>
        <row r="31">
          <cell r="J31">
            <v>38143905.262773335</v>
          </cell>
        </row>
        <row r="52">
          <cell r="J52">
            <v>91161072.802760005</v>
          </cell>
        </row>
        <row r="60">
          <cell r="J60">
            <v>211739.66813333333</v>
          </cell>
        </row>
      </sheetData>
      <sheetData sheetId="4">
        <row r="10">
          <cell r="L10">
            <v>4770408.3069985854</v>
          </cell>
        </row>
        <row r="11">
          <cell r="L11">
            <v>4282061.7350169923</v>
          </cell>
        </row>
        <row r="12">
          <cell r="L12">
            <v>671043.44322060246</v>
          </cell>
        </row>
        <row r="14">
          <cell r="L14">
            <v>8746180.0653590839</v>
          </cell>
        </row>
        <row r="17">
          <cell r="L17">
            <v>355490.18308986246</v>
          </cell>
        </row>
      </sheetData>
      <sheetData sheetId="5">
        <row r="29">
          <cell r="L29">
            <v>8372233.6070133336</v>
          </cell>
        </row>
        <row r="36">
          <cell r="L36">
            <v>148823.11137333332</v>
          </cell>
        </row>
      </sheetData>
      <sheetData sheetId="6">
        <row r="85">
          <cell r="O85">
            <v>1372018.6778212553</v>
          </cell>
        </row>
        <row r="86">
          <cell r="O86">
            <v>811085.9568353683</v>
          </cell>
        </row>
        <row r="88">
          <cell r="C88">
            <v>10867474.675811924</v>
          </cell>
          <cell r="D88">
            <v>6424443.2224583626</v>
          </cell>
        </row>
        <row r="108">
          <cell r="E108">
            <v>657691.51311599987</v>
          </cell>
        </row>
        <row r="110">
          <cell r="N110">
            <v>230468.17367789045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1"/>
  <sheetViews>
    <sheetView tabSelected="1" workbookViewId="0">
      <selection activeCell="C38" sqref="C38"/>
    </sheetView>
  </sheetViews>
  <sheetFormatPr baseColWidth="10" defaultRowHeight="15" x14ac:dyDescent="0.25"/>
  <cols>
    <col min="1" max="1" width="7.7109375" customWidth="1"/>
    <col min="3" max="3" width="37.85546875" customWidth="1"/>
    <col min="4" max="4" width="15" customWidth="1"/>
    <col min="5" max="5" width="6.7109375" customWidth="1"/>
    <col min="6" max="6" width="17.42578125" customWidth="1"/>
  </cols>
  <sheetData>
    <row r="2" spans="1:6" ht="23.25" x14ac:dyDescent="0.35">
      <c r="A2" s="1"/>
      <c r="B2" s="2"/>
      <c r="C2" s="2"/>
    </row>
    <row r="3" spans="1:6" x14ac:dyDescent="0.25">
      <c r="A3" s="3"/>
    </row>
    <row r="4" spans="1:6" x14ac:dyDescent="0.25">
      <c r="A4" s="3"/>
    </row>
    <row r="5" spans="1:6" x14ac:dyDescent="0.25">
      <c r="B5" s="3"/>
    </row>
    <row r="6" spans="1:6" x14ac:dyDescent="0.25">
      <c r="B6" s="3"/>
    </row>
    <row r="7" spans="1:6" ht="25.5" x14ac:dyDescent="0.35">
      <c r="A7" s="4" t="s">
        <v>0</v>
      </c>
      <c r="B7" s="5"/>
      <c r="C7" s="5"/>
      <c r="D7" s="5"/>
      <c r="E7" s="5"/>
      <c r="F7" s="6"/>
    </row>
    <row r="9" spans="1:6" ht="49.5" customHeight="1" x14ac:dyDescent="0.25">
      <c r="A9" s="7" t="s">
        <v>1</v>
      </c>
      <c r="B9" s="7"/>
      <c r="C9" s="7"/>
      <c r="D9" s="7"/>
      <c r="E9" s="7"/>
      <c r="F9" s="7"/>
    </row>
    <row r="11" spans="1:6" x14ac:dyDescent="0.25">
      <c r="A11" s="8" t="s">
        <v>2</v>
      </c>
      <c r="D11" s="9"/>
      <c r="E11" s="9"/>
      <c r="F11" s="10"/>
    </row>
    <row r="12" spans="1:6" x14ac:dyDescent="0.25">
      <c r="A12" s="8"/>
      <c r="D12" s="11"/>
      <c r="E12" s="9"/>
      <c r="F12" s="12"/>
    </row>
    <row r="13" spans="1:6" x14ac:dyDescent="0.25">
      <c r="D13" s="13" t="s">
        <v>3</v>
      </c>
      <c r="E13" s="14"/>
      <c r="F13" s="15" t="s">
        <v>4</v>
      </c>
    </row>
    <row r="14" spans="1:6" x14ac:dyDescent="0.25">
      <c r="B14" s="8" t="s">
        <v>5</v>
      </c>
      <c r="D14" s="16">
        <f>+[1]Retribuciones!C88</f>
        <v>10867474.675811924</v>
      </c>
      <c r="E14" s="17"/>
      <c r="F14" s="16">
        <f>+[1]Retribuciones!D88</f>
        <v>6424443.2224583626</v>
      </c>
    </row>
    <row r="15" spans="1:6" x14ac:dyDescent="0.25">
      <c r="B15" s="8" t="s">
        <v>6</v>
      </c>
      <c r="D15" s="18">
        <f>+[1]Retribuciones!O85</f>
        <v>1372018.6778212553</v>
      </c>
      <c r="E15" s="17"/>
      <c r="F15" s="18">
        <f>+[1]Retribuciones!O86</f>
        <v>811085.9568353683</v>
      </c>
    </row>
    <row r="16" spans="1:6" x14ac:dyDescent="0.25">
      <c r="B16" s="8" t="s">
        <v>7</v>
      </c>
      <c r="D16" s="18">
        <f>+[1]Retribuciones!E108</f>
        <v>657691.51311599987</v>
      </c>
      <c r="E16" s="17"/>
      <c r="F16" s="18">
        <f>+[1]Retribuciones!N110</f>
        <v>230468.17367789045</v>
      </c>
    </row>
    <row r="17" spans="1:6" x14ac:dyDescent="0.25">
      <c r="B17" s="8" t="s">
        <v>8</v>
      </c>
      <c r="D17" s="18">
        <f>+'[1]Gastos S Salud'!J31</f>
        <v>38143905.262773335</v>
      </c>
      <c r="E17" s="19"/>
      <c r="F17" s="18">
        <v>0</v>
      </c>
    </row>
    <row r="18" spans="1:6" x14ac:dyDescent="0.25">
      <c r="B18" s="8" t="s">
        <v>9</v>
      </c>
      <c r="D18" s="18">
        <f>+'[1]Gastos S Salud'!J18</f>
        <v>49736741.488279998</v>
      </c>
      <c r="E18" s="19"/>
      <c r="F18" s="18">
        <v>0</v>
      </c>
    </row>
    <row r="19" spans="1:6" x14ac:dyDescent="0.25">
      <c r="B19" s="8" t="s">
        <v>10</v>
      </c>
      <c r="D19" s="18">
        <f>+'[1]Gastos S Salud'!J52-'[1]Gastos S Salud'!J31-'[1]Gastos S Salud'!J18</f>
        <v>3280426.0517066717</v>
      </c>
      <c r="E19" s="19"/>
      <c r="F19" s="18">
        <f>+'[1]Gastos CRPS'!L29</f>
        <v>8372233.6070133336</v>
      </c>
    </row>
    <row r="20" spans="1:6" x14ac:dyDescent="0.25">
      <c r="B20" t="s">
        <v>11</v>
      </c>
      <c r="D20" s="18">
        <f>+'[1]Gastos S Salud'!J60</f>
        <v>211739.66813333333</v>
      </c>
      <c r="E20" s="19"/>
      <c r="F20" s="18">
        <f>+'[1]Gastos CRPS'!L36</f>
        <v>148823.11137333332</v>
      </c>
    </row>
    <row r="21" spans="1:6" x14ac:dyDescent="0.25">
      <c r="B21" s="20" t="s">
        <v>12</v>
      </c>
      <c r="C21" s="2"/>
      <c r="D21" s="21">
        <f>+'[1]Otros gtos-inversiones'!F35</f>
        <v>641300</v>
      </c>
      <c r="E21" s="22"/>
      <c r="F21" s="21">
        <f>+'[1]Otros gtos-inversiones'!G35</f>
        <v>1489033.5</v>
      </c>
    </row>
    <row r="22" spans="1:6" x14ac:dyDescent="0.25">
      <c r="B22" s="23" t="s">
        <v>13</v>
      </c>
      <c r="D22" s="24">
        <f>+'[1]Otros gtos-inversiones'!H13</f>
        <v>860000</v>
      </c>
      <c r="E22" s="19"/>
      <c r="F22" s="25"/>
    </row>
    <row r="23" spans="1:6" x14ac:dyDescent="0.25">
      <c r="B23" s="26" t="s">
        <v>14</v>
      </c>
      <c r="D23" s="27"/>
      <c r="E23" s="22"/>
      <c r="F23" s="28">
        <f>+'[1]Otros gtos-inversiones'!H22</f>
        <v>1196720</v>
      </c>
    </row>
    <row r="24" spans="1:6" x14ac:dyDescent="0.25">
      <c r="B24" s="26"/>
      <c r="D24" s="29">
        <f>SUM(D14:D23)</f>
        <v>105771297.33764252</v>
      </c>
      <c r="E24" s="16"/>
      <c r="F24" s="29">
        <f>SUM(F14:F23)</f>
        <v>18672807.571358286</v>
      </c>
    </row>
    <row r="25" spans="1:6" x14ac:dyDescent="0.25">
      <c r="D25" s="30"/>
      <c r="E25" s="30"/>
      <c r="F25" s="30"/>
    </row>
    <row r="26" spans="1:6" x14ac:dyDescent="0.25">
      <c r="A26" s="8" t="s">
        <v>15</v>
      </c>
      <c r="D26" s="30"/>
      <c r="E26" s="30"/>
      <c r="F26" s="31"/>
    </row>
    <row r="27" spans="1:6" x14ac:dyDescent="0.25">
      <c r="D27" s="32"/>
      <c r="E27" s="30"/>
      <c r="F27" s="33"/>
    </row>
    <row r="28" spans="1:6" x14ac:dyDescent="0.25">
      <c r="A28" t="s">
        <v>16</v>
      </c>
      <c r="D28" s="34" t="s">
        <v>3</v>
      </c>
      <c r="E28" s="35"/>
      <c r="F28" s="15" t="s">
        <v>4</v>
      </c>
    </row>
    <row r="29" spans="1:6" x14ac:dyDescent="0.25">
      <c r="B29" t="s">
        <v>17</v>
      </c>
      <c r="C29" s="8" t="s">
        <v>18</v>
      </c>
      <c r="D29" s="18">
        <f>+'[1]Ingresos S.Salud'!I11</f>
        <v>30339391.892666668</v>
      </c>
      <c r="E29" s="30"/>
      <c r="F29" s="36"/>
    </row>
    <row r="30" spans="1:6" x14ac:dyDescent="0.25">
      <c r="C30" s="8" t="s">
        <v>19</v>
      </c>
      <c r="D30" s="18">
        <f>+'[1]Ingresos S.Salud'!I12+'[1]Ingresos S.Salud'!I13+'[1]Ingresos S.Salud'!I15+'[1]Ingresos S.Salud'!I14</f>
        <v>9263777.849333331</v>
      </c>
      <c r="E30" s="30"/>
      <c r="F30" s="36"/>
    </row>
    <row r="31" spans="1:6" x14ac:dyDescent="0.25">
      <c r="B31" t="s">
        <v>20</v>
      </c>
      <c r="D31" s="18">
        <f>+'[1]Ingresos S.Salud'!I25</f>
        <v>19407451.718933333</v>
      </c>
      <c r="E31" s="30"/>
      <c r="F31" s="36"/>
    </row>
    <row r="32" spans="1:6" x14ac:dyDescent="0.25">
      <c r="B32" s="8" t="s">
        <v>21</v>
      </c>
      <c r="D32" s="21">
        <f>+'[1]Ingresos S.Salud'!I31</f>
        <v>194691.12880000001</v>
      </c>
      <c r="E32" s="30"/>
      <c r="F32" s="36"/>
    </row>
    <row r="33" spans="1:6" x14ac:dyDescent="0.25">
      <c r="B33" s="8" t="s">
        <v>22</v>
      </c>
      <c r="D33" s="21">
        <f>+'[1]Ingresos S.Salud'!I28</f>
        <v>26100420.267999999</v>
      </c>
      <c r="E33" s="30"/>
      <c r="F33" s="36"/>
    </row>
    <row r="34" spans="1:6" x14ac:dyDescent="0.25">
      <c r="B34" t="s">
        <v>23</v>
      </c>
      <c r="D34" s="21">
        <f>+'[1]Ingresos S.Salud'!I35</f>
        <v>458862.97054666665</v>
      </c>
      <c r="E34" s="30"/>
      <c r="F34" s="36"/>
    </row>
    <row r="35" spans="1:6" x14ac:dyDescent="0.25">
      <c r="B35" t="s">
        <v>24</v>
      </c>
      <c r="D35" s="21">
        <f>+'[1]Ingresos S.Salud'!I43+'[1]Ingresos S.Salud'!I46</f>
        <v>132896.8441866668</v>
      </c>
      <c r="E35" s="30"/>
      <c r="F35" s="36"/>
    </row>
    <row r="36" spans="1:6" x14ac:dyDescent="0.25">
      <c r="E36" s="37"/>
      <c r="F36" s="30"/>
    </row>
    <row r="37" spans="1:6" x14ac:dyDescent="0.25">
      <c r="A37" t="s">
        <v>25</v>
      </c>
      <c r="D37" s="37"/>
      <c r="E37" s="37"/>
      <c r="F37" s="21"/>
    </row>
    <row r="38" spans="1:6" x14ac:dyDescent="0.25">
      <c r="B38" s="8" t="s">
        <v>26</v>
      </c>
      <c r="D38" s="38"/>
      <c r="E38" s="37"/>
      <c r="F38" s="21">
        <f>+'[1]Ingresos CRPS'!L10</f>
        <v>4770408.3069985854</v>
      </c>
    </row>
    <row r="39" spans="1:6" x14ac:dyDescent="0.25">
      <c r="B39" s="8" t="s">
        <v>27</v>
      </c>
      <c r="D39" s="38"/>
      <c r="E39" s="37"/>
      <c r="F39" s="21">
        <f>+'[1]Ingresos CRPS'!L11</f>
        <v>4282061.7350169923</v>
      </c>
    </row>
    <row r="40" spans="1:6" x14ac:dyDescent="0.25">
      <c r="B40" s="8" t="s">
        <v>28</v>
      </c>
      <c r="D40" s="38"/>
      <c r="E40" s="37"/>
      <c r="F40" s="21">
        <f>+'[1]Ingresos CRPS'!L12</f>
        <v>671043.44322060246</v>
      </c>
    </row>
    <row r="41" spans="1:6" x14ac:dyDescent="0.25">
      <c r="B41" s="8" t="s">
        <v>29</v>
      </c>
      <c r="D41" s="36"/>
      <c r="E41" s="30"/>
      <c r="F41" s="21">
        <f>+'[1]Ingresos CRPS'!L14</f>
        <v>8746180.0653590839</v>
      </c>
    </row>
    <row r="42" spans="1:6" x14ac:dyDescent="0.25">
      <c r="B42" s="8" t="s">
        <v>30</v>
      </c>
      <c r="D42" s="39"/>
      <c r="E42" s="30"/>
      <c r="F42" s="40">
        <f>+'[1]Ingresos CRPS'!L17</f>
        <v>355490.18308986246</v>
      </c>
    </row>
    <row r="43" spans="1:6" x14ac:dyDescent="0.25">
      <c r="D43" s="41">
        <f>SUM(D29:D35)</f>
        <v>85897492.672466651</v>
      </c>
      <c r="E43" s="42"/>
      <c r="F43" s="41">
        <f>SUM(F38:F42)</f>
        <v>18825183.733685128</v>
      </c>
    </row>
    <row r="44" spans="1:6" x14ac:dyDescent="0.25">
      <c r="F44" s="18"/>
    </row>
    <row r="45" spans="1:6" x14ac:dyDescent="0.25">
      <c r="B45" s="8" t="s">
        <v>31</v>
      </c>
      <c r="D45" s="29">
        <v>19887503</v>
      </c>
      <c r="F45" s="41"/>
    </row>
    <row r="46" spans="1:6" x14ac:dyDescent="0.25">
      <c r="D46" s="21"/>
      <c r="F46" s="21"/>
    </row>
    <row r="47" spans="1:6" x14ac:dyDescent="0.25">
      <c r="C47" s="43"/>
      <c r="F47" s="44"/>
    </row>
    <row r="48" spans="1:6" x14ac:dyDescent="0.25">
      <c r="D48" s="34" t="s">
        <v>3</v>
      </c>
      <c r="E48" s="35"/>
      <c r="F48" s="15" t="s">
        <v>4</v>
      </c>
    </row>
    <row r="50" spans="1:6" x14ac:dyDescent="0.25">
      <c r="C50" s="45" t="s">
        <v>32</v>
      </c>
      <c r="D50" s="46">
        <f>+D43-D24+D45</f>
        <v>13698.334824129939</v>
      </c>
      <c r="F50" s="46">
        <f>+F43-F24+F45</f>
        <v>152376.16232684255</v>
      </c>
    </row>
    <row r="51" spans="1:6" x14ac:dyDescent="0.25">
      <c r="A51" s="8"/>
      <c r="F51" s="10"/>
    </row>
    <row r="52" spans="1:6" x14ac:dyDescent="0.25">
      <c r="A52" s="8"/>
      <c r="F52" s="10"/>
    </row>
    <row r="53" spans="1:6" x14ac:dyDescent="0.25">
      <c r="A53" s="8"/>
      <c r="F53" s="10"/>
    </row>
    <row r="54" spans="1:6" x14ac:dyDescent="0.25">
      <c r="A54" s="8"/>
      <c r="B54" s="47" t="s">
        <v>33</v>
      </c>
      <c r="C54" s="48"/>
      <c r="D54" s="49"/>
      <c r="E54" s="42"/>
      <c r="F54" s="50">
        <f>+F43+D43+F45+D45</f>
        <v>124610179.40615177</v>
      </c>
    </row>
    <row r="55" spans="1:6" x14ac:dyDescent="0.25">
      <c r="A55" s="8"/>
      <c r="F55" s="10"/>
    </row>
    <row r="56" spans="1:6" x14ac:dyDescent="0.25">
      <c r="A56" s="8"/>
      <c r="B56" s="51" t="s">
        <v>34</v>
      </c>
      <c r="C56" s="52"/>
      <c r="D56" s="53"/>
      <c r="E56" s="37"/>
      <c r="F56" s="50">
        <f>-D24-F24</f>
        <v>-124444104.90900081</v>
      </c>
    </row>
    <row r="57" spans="1:6" x14ac:dyDescent="0.25">
      <c r="A57" s="8"/>
      <c r="F57" s="10"/>
    </row>
    <row r="58" spans="1:6" ht="15.75" thickBot="1" x14ac:dyDescent="0.3">
      <c r="A58" s="8"/>
      <c r="F58" s="10"/>
    </row>
    <row r="59" spans="1:6" ht="15.75" thickBot="1" x14ac:dyDescent="0.3">
      <c r="B59" s="54" t="s">
        <v>35</v>
      </c>
      <c r="C59" s="55"/>
      <c r="D59" s="56"/>
      <c r="E59" s="42"/>
      <c r="F59" s="57">
        <f>+F54+F56</f>
        <v>166074.49715095758</v>
      </c>
    </row>
    <row r="60" spans="1:6" x14ac:dyDescent="0.25">
      <c r="B60" s="8"/>
      <c r="C60" s="8"/>
    </row>
    <row r="61" spans="1:6" x14ac:dyDescent="0.25">
      <c r="B61" s="8"/>
      <c r="C61" s="8"/>
    </row>
  </sheetData>
  <mergeCells count="5">
    <mergeCell ref="A7:F7"/>
    <mergeCell ref="A9:F9"/>
    <mergeCell ref="B54:D54"/>
    <mergeCell ref="B56:D56"/>
    <mergeCell ref="B59:D5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Cr. Adrian Manion</dc:creator>
  <cp:lastModifiedBy>Cr. Adrian Manion</cp:lastModifiedBy>
  <dcterms:created xsi:type="dcterms:W3CDTF">2023-05-30T19:30:44Z</dcterms:created>
  <dcterms:modified xsi:type="dcterms:W3CDTF">2023-05-30T19:32:53Z</dcterms:modified>
</cp:coreProperties>
</file>