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70" windowWidth="27555" windowHeight="1120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 iterateDelta="1E-4"/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45" i="1" s="1"/>
  <c r="D37" i="1"/>
  <c r="D36" i="1"/>
  <c r="D35" i="1"/>
  <c r="D34" i="1"/>
  <c r="D33" i="1"/>
  <c r="D32" i="1"/>
  <c r="D38" i="1" s="1"/>
  <c r="F22" i="1"/>
  <c r="D21" i="1"/>
  <c r="F20" i="1"/>
  <c r="D20" i="1"/>
  <c r="F19" i="1"/>
  <c r="D19" i="1"/>
  <c r="F18" i="1"/>
  <c r="D18" i="1"/>
  <c r="F17" i="1"/>
  <c r="D17" i="1"/>
  <c r="F16" i="1"/>
  <c r="D16" i="1"/>
  <c r="F15" i="1"/>
  <c r="F23" i="1" s="1"/>
  <c r="D15" i="1"/>
  <c r="D23" i="1" s="1"/>
  <c r="F25" i="1" s="1"/>
  <c r="F52" i="1" l="1"/>
  <c r="F49" i="1"/>
  <c r="F54" i="1" s="1"/>
  <c r="D52" i="1"/>
</calcChain>
</file>

<file path=xl/sharedStrings.xml><?xml version="1.0" encoding="utf-8"?>
<sst xmlns="http://schemas.openxmlformats.org/spreadsheetml/2006/main" count="36" uniqueCount="34">
  <si>
    <t>PRESUPUESTO   2021</t>
  </si>
  <si>
    <t xml:space="preserve">      La Comision Honoraria Administradora del Seguro de Salud para los Funcionarios de OSE autoriza los egresos para el ejercicio 2021, asi como se estiman los recursos necesarios para su financiación.</t>
  </si>
  <si>
    <r>
      <t>Autorízanse los siguientes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gastos para el ejercicio del 1/1/2021 al 31/12/2021:</t>
    </r>
  </si>
  <si>
    <t>S SALUD</t>
  </si>
  <si>
    <t>CRPS</t>
  </si>
  <si>
    <t>Retribuciones al personal.</t>
  </si>
  <si>
    <t>Leyes Sociales</t>
  </si>
  <si>
    <t>Transferencias.</t>
  </si>
  <si>
    <t>Gastos de Administracion y Ventas</t>
  </si>
  <si>
    <t>Materiales y suministros</t>
  </si>
  <si>
    <t>Equipos muebles e instalaciones.</t>
  </si>
  <si>
    <t>Coberturas adicionales de Salud,</t>
  </si>
  <si>
    <t>Inversiones en Centro Recreativo Paso Severino</t>
  </si>
  <si>
    <t xml:space="preserve">TOTAL EGRESOS   </t>
  </si>
  <si>
    <t>Los gastos autorizados se financiarán con los siguientes ingresos:</t>
  </si>
  <si>
    <t xml:space="preserve">               SEGURO DE SALUD</t>
  </si>
  <si>
    <t>Aportes de OSE:</t>
  </si>
  <si>
    <t xml:space="preserve"> Legal 0,625%</t>
  </si>
  <si>
    <t xml:space="preserve"> Otros aportes OSE</t>
  </si>
  <si>
    <t>Retenciones a funcionarios</t>
  </si>
  <si>
    <t>Retenciones a funcionarios de CHASSFOSE</t>
  </si>
  <si>
    <t>Retenciones a jubilados</t>
  </si>
  <si>
    <t>Bonificaciones obtenidas</t>
  </si>
  <si>
    <t>Ingresos financieros y otros ingresos</t>
  </si>
  <si>
    <t xml:space="preserve">               PASO SEVERINO</t>
  </si>
  <si>
    <t>Cuotas socios</t>
  </si>
  <si>
    <t>Ingresos al Parque</t>
  </si>
  <si>
    <t>Parrilleros</t>
  </si>
  <si>
    <t>Alojamientos</t>
  </si>
  <si>
    <t>Alquileres recibidos y otros</t>
  </si>
  <si>
    <t>Recursos propios</t>
  </si>
  <si>
    <t xml:space="preserve">TOTAL INGRESOS   </t>
  </si>
  <si>
    <t>Deficit (-) /superavit (+)</t>
  </si>
  <si>
    <t>Deficit (-) /superavit (+)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</si>
</sst>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_ [$$-2C0A]\ * #,##0_ ;_ [$$-2C0A]\ * \-#,##0_ ;_ [$$-2C0A]\ * &quot;-&quot;_ ;_ @_ "/>
  </numFmts>
  <fonts count="7" x14ac:knownFonts="1">
    <font>
      <sz val="11"/>
      <color theme="1"/>
      <name val="Calibri"/>
      <family val="2"/>
      <scheme val="minor"/>
    </font>
    <font>
      <b/>
      <sz val="18"/>
      <name val="Garamond"/>
      <family val="1"/>
    </font>
    <font>
      <sz val="8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5" fillId="0" borderId="2" xfId="0" applyFont="1" applyBorder="1"/>
    <xf numFmtId="164" fontId="0" fillId="0" borderId="2" xfId="0" applyNumberForma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5" fontId="4" fillId="0" borderId="0" xfId="0" applyNumberFormat="1" applyFont="1" applyFill="1"/>
    <xf numFmtId="3" fontId="0" fillId="0" borderId="0" xfId="0" applyNumberFormat="1"/>
    <xf numFmtId="165" fontId="0" fillId="0" borderId="0" xfId="0" applyNumberFormat="1" applyFill="1"/>
    <xf numFmtId="3" fontId="0" fillId="0" borderId="0" xfId="0" applyNumberFormat="1" applyFill="1"/>
    <xf numFmtId="0" fontId="4" fillId="0" borderId="0" xfId="0" applyFont="1" applyBorder="1"/>
    <xf numFmtId="165" fontId="0" fillId="0" borderId="0" xfId="0" applyNumberFormat="1" applyFill="1" applyBorder="1"/>
    <xf numFmtId="0" fontId="0" fillId="0" borderId="0" xfId="0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0" fontId="0" fillId="0" borderId="0" xfId="0" applyFont="1" applyFill="1" applyBorder="1"/>
    <xf numFmtId="165" fontId="4" fillId="0" borderId="2" xfId="0" applyNumberFormat="1" applyFont="1" applyFill="1" applyBorder="1"/>
    <xf numFmtId="0" fontId="0" fillId="0" borderId="0" xfId="0" applyFill="1"/>
    <xf numFmtId="0" fontId="0" fillId="0" borderId="3" xfId="0" applyBorder="1"/>
    <xf numFmtId="0" fontId="0" fillId="0" borderId="4" xfId="0" applyFill="1" applyBorder="1" applyAlignment="1">
      <alignment horizontal="right"/>
    </xf>
    <xf numFmtId="0" fontId="0" fillId="0" borderId="5" xfId="0" applyBorder="1"/>
    <xf numFmtId="0" fontId="0" fillId="0" borderId="0" xfId="0" applyFill="1" applyAlignment="1">
      <alignment horizontal="right"/>
    </xf>
    <xf numFmtId="165" fontId="6" fillId="0" borderId="6" xfId="0" applyNumberFormat="1" applyFont="1" applyFill="1" applyBorder="1"/>
    <xf numFmtId="164" fontId="0" fillId="0" borderId="0" xfId="0" applyNumberFormat="1" applyFill="1"/>
    <xf numFmtId="0" fontId="0" fillId="0" borderId="2" xfId="0" applyFill="1" applyBorder="1"/>
    <xf numFmtId="164" fontId="0" fillId="0" borderId="2" xfId="0" applyNumberForma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0" fillId="0" borderId="2" xfId="0" applyNumberForma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165" fontId="0" fillId="0" borderId="0" xfId="0" applyNumberFormat="1" applyBorder="1"/>
    <xf numFmtId="165" fontId="0" fillId="0" borderId="6" xfId="0" applyNumberFormat="1" applyBorder="1"/>
    <xf numFmtId="0" fontId="4" fillId="0" borderId="0" xfId="0" applyFont="1" applyAlignment="1">
      <alignment horizontal="right"/>
    </xf>
    <xf numFmtId="165" fontId="6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43132</xdr:colOff>
      <xdr:row>1</xdr:row>
      <xdr:rowOff>77638</xdr:rowOff>
    </xdr:from>
    <xdr:to>
      <xdr:col>2</xdr:col>
      <xdr:colOff>1216145</xdr:colOff>
      <xdr:row>4</xdr:row>
      <xdr:rowOff>34506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32" y="239563"/>
          <a:ext cx="3716188" cy="5759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T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pto 2021"/>
      <sheetName val="Ingresos S.Salud"/>
      <sheetName val="Ingresos CRPS"/>
      <sheetName val="Gastos S Salud"/>
      <sheetName val="Gastos CRPS"/>
      <sheetName val="Otros gtos-inversiones"/>
      <sheetName val="Retribuciones 2021"/>
      <sheetName val="Hoja1"/>
    </sheetNames>
    <sheetDataSet>
      <sheetData sheetId="0"/>
      <sheetData sheetId="1">
        <row r="12">
          <cell r="I12">
            <v>621247.85333333339</v>
          </cell>
        </row>
        <row r="13">
          <cell r="I13">
            <v>4387272.7266666666</v>
          </cell>
        </row>
        <row r="14">
          <cell r="I14">
            <v>24781.399999999998</v>
          </cell>
        </row>
        <row r="24">
          <cell r="I24">
            <v>21382617.246666662</v>
          </cell>
        </row>
        <row r="27">
          <cell r="I27">
            <v>22635533.293333333</v>
          </cell>
        </row>
        <row r="30">
          <cell r="I30">
            <v>169597.0733333333</v>
          </cell>
        </row>
        <row r="34">
          <cell r="I34">
            <v>407569.39999999997</v>
          </cell>
        </row>
        <row r="39">
          <cell r="I39">
            <v>22855436</v>
          </cell>
        </row>
        <row r="42">
          <cell r="I42">
            <v>6372.5666666666675</v>
          </cell>
        </row>
      </sheetData>
      <sheetData sheetId="2">
        <row r="9">
          <cell r="K9">
            <v>4320000</v>
          </cell>
        </row>
        <row r="10">
          <cell r="K10">
            <v>1737319.9515000002</v>
          </cell>
        </row>
        <row r="11">
          <cell r="K11">
            <v>211287.48270000002</v>
          </cell>
        </row>
        <row r="14">
          <cell r="K14">
            <v>3637666.2567000003</v>
          </cell>
        </row>
        <row r="16">
          <cell r="K16">
            <v>108101.3535</v>
          </cell>
        </row>
      </sheetData>
      <sheetData sheetId="3">
        <row r="41">
          <cell r="J41">
            <v>83976770.848533317</v>
          </cell>
        </row>
        <row r="49">
          <cell r="J49">
            <v>494666.48746666661</v>
          </cell>
        </row>
      </sheetData>
      <sheetData sheetId="4">
        <row r="29">
          <cell r="J29">
            <v>7057104.2300500004</v>
          </cell>
        </row>
        <row r="36">
          <cell r="J36">
            <v>148622.83344999998</v>
          </cell>
        </row>
      </sheetData>
      <sheetData sheetId="5">
        <row r="20">
          <cell r="E20">
            <v>140000</v>
          </cell>
          <cell r="G20">
            <v>194000</v>
          </cell>
        </row>
        <row r="31">
          <cell r="H31">
            <v>1314383.2</v>
          </cell>
        </row>
        <row r="45">
          <cell r="H45">
            <v>0</v>
          </cell>
        </row>
      </sheetData>
      <sheetData sheetId="6">
        <row r="86">
          <cell r="O86">
            <v>1068474.4272713494</v>
          </cell>
        </row>
        <row r="87">
          <cell r="O87">
            <v>741181.34290694911</v>
          </cell>
        </row>
        <row r="89">
          <cell r="C89">
            <v>8463163.7803671248</v>
          </cell>
          <cell r="D89">
            <v>5870743.3101540525</v>
          </cell>
        </row>
        <row r="108">
          <cell r="E108">
            <v>465452.16141240002</v>
          </cell>
        </row>
        <row r="109">
          <cell r="N109">
            <v>287251.25256895996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5"/>
  <sheetViews>
    <sheetView tabSelected="1" topLeftCell="A16" workbookViewId="0">
      <selection sqref="A1:F55"/>
    </sheetView>
  </sheetViews>
  <sheetFormatPr baseColWidth="10" defaultRowHeight="15" x14ac:dyDescent="0.25"/>
  <cols>
    <col min="1" max="1" width="6.42578125" customWidth="1"/>
    <col min="3" max="3" width="32.7109375" customWidth="1"/>
    <col min="4" max="4" width="19.140625" customWidth="1"/>
    <col min="6" max="6" width="18.5703125" customWidth="1"/>
  </cols>
  <sheetData>
    <row r="3" spans="1:6" ht="23.25" x14ac:dyDescent="0.35">
      <c r="A3" s="1"/>
      <c r="B3" s="2"/>
      <c r="C3" s="2"/>
    </row>
    <row r="4" spans="1:6" x14ac:dyDescent="0.25">
      <c r="A4" s="3"/>
    </row>
    <row r="5" spans="1:6" x14ac:dyDescent="0.25">
      <c r="A5" s="3"/>
    </row>
    <row r="6" spans="1:6" x14ac:dyDescent="0.25">
      <c r="B6" s="3"/>
    </row>
    <row r="7" spans="1:6" x14ac:dyDescent="0.25">
      <c r="B7" s="3"/>
    </row>
    <row r="8" spans="1:6" ht="26.25" thickBot="1" x14ac:dyDescent="0.4">
      <c r="A8" s="4" t="s">
        <v>0</v>
      </c>
      <c r="B8" s="4"/>
      <c r="C8" s="4"/>
      <c r="D8" s="4"/>
      <c r="E8" s="4"/>
      <c r="F8" s="4"/>
    </row>
    <row r="10" spans="1:6" ht="46.5" customHeight="1" x14ac:dyDescent="0.25">
      <c r="A10" s="5" t="s">
        <v>1</v>
      </c>
      <c r="B10" s="5"/>
      <c r="C10" s="5"/>
      <c r="D10" s="5"/>
      <c r="E10" s="5"/>
      <c r="F10" s="5"/>
    </row>
    <row r="12" spans="1:6" x14ac:dyDescent="0.25">
      <c r="A12" s="6" t="s">
        <v>2</v>
      </c>
      <c r="D12" s="7"/>
      <c r="E12" s="7"/>
      <c r="F12" s="8"/>
    </row>
    <row r="13" spans="1:6" x14ac:dyDescent="0.25">
      <c r="A13" s="6"/>
      <c r="D13" s="9"/>
      <c r="E13" s="7"/>
      <c r="F13" s="10"/>
    </row>
    <row r="14" spans="1:6" x14ac:dyDescent="0.25">
      <c r="D14" s="11" t="s">
        <v>3</v>
      </c>
      <c r="E14" s="12"/>
      <c r="F14" s="13" t="s">
        <v>4</v>
      </c>
    </row>
    <row r="15" spans="1:6" x14ac:dyDescent="0.25">
      <c r="B15" s="6" t="s">
        <v>5</v>
      </c>
      <c r="D15" s="14">
        <f>+'[1]Retribuciones 2021'!C89</f>
        <v>8463163.7803671248</v>
      </c>
      <c r="E15" s="15"/>
      <c r="F15" s="14">
        <f>+'[1]Retribuciones 2021'!D89</f>
        <v>5870743.3101540525</v>
      </c>
    </row>
    <row r="16" spans="1:6" x14ac:dyDescent="0.25">
      <c r="B16" s="6" t="s">
        <v>6</v>
      </c>
      <c r="D16" s="16">
        <f>+'[1]Retribuciones 2021'!O86</f>
        <v>1068474.4272713494</v>
      </c>
      <c r="E16" s="15"/>
      <c r="F16" s="16">
        <f>+'[1]Retribuciones 2021'!O87</f>
        <v>741181.34290694911</v>
      </c>
    </row>
    <row r="17" spans="1:6" x14ac:dyDescent="0.25">
      <c r="B17" s="6" t="s">
        <v>7</v>
      </c>
      <c r="D17" s="16">
        <f>+'[1]Retribuciones 2021'!E108</f>
        <v>465452.16141240002</v>
      </c>
      <c r="E17" s="15"/>
      <c r="F17" s="16">
        <f>+'[1]Retribuciones 2021'!N109</f>
        <v>287251.25256895996</v>
      </c>
    </row>
    <row r="18" spans="1:6" x14ac:dyDescent="0.25">
      <c r="B18" s="6" t="s">
        <v>8</v>
      </c>
      <c r="D18" s="16">
        <f>+'[1]Gastos S Salud'!J41</f>
        <v>83976770.848533317</v>
      </c>
      <c r="E18" s="17"/>
      <c r="F18" s="16">
        <f>+'[1]Gastos CRPS'!J29</f>
        <v>7057104.2300500004</v>
      </c>
    </row>
    <row r="19" spans="1:6" x14ac:dyDescent="0.25">
      <c r="B19" t="s">
        <v>9</v>
      </c>
      <c r="D19" s="16">
        <f>+'[1]Gastos S Salud'!J49</f>
        <v>494666.48746666661</v>
      </c>
      <c r="E19" s="17"/>
      <c r="F19" s="16">
        <f>+'[1]Gastos CRPS'!J36</f>
        <v>148622.83344999998</v>
      </c>
    </row>
    <row r="20" spans="1:6" x14ac:dyDescent="0.25">
      <c r="B20" s="18" t="s">
        <v>10</v>
      </c>
      <c r="C20" s="2"/>
      <c r="D20" s="19">
        <f>+'[1]Otros gtos-inversiones'!E20</f>
        <v>140000</v>
      </c>
      <c r="E20" s="20"/>
      <c r="F20" s="19">
        <f>+'[1]Otros gtos-inversiones'!G20</f>
        <v>194000</v>
      </c>
    </row>
    <row r="21" spans="1:6" x14ac:dyDescent="0.25">
      <c r="B21" s="21" t="s">
        <v>11</v>
      </c>
      <c r="D21" s="22">
        <f>+'[1]Otros gtos-inversiones'!H31</f>
        <v>1314383.2</v>
      </c>
      <c r="E21" s="17"/>
      <c r="F21" s="22"/>
    </row>
    <row r="22" spans="1:6" x14ac:dyDescent="0.25">
      <c r="B22" s="23" t="s">
        <v>12</v>
      </c>
      <c r="D22" s="24"/>
      <c r="E22" s="20"/>
      <c r="F22" s="24">
        <f>+'[1]Otros gtos-inversiones'!H45</f>
        <v>0</v>
      </c>
    </row>
    <row r="23" spans="1:6" x14ac:dyDescent="0.25">
      <c r="B23" s="23"/>
      <c r="D23" s="14">
        <f>SUM(D15:D22)</f>
        <v>95922910.905050859</v>
      </c>
      <c r="E23" s="14"/>
      <c r="F23" s="14">
        <f>SUM(F15:F22)</f>
        <v>14298902.969129963</v>
      </c>
    </row>
    <row r="24" spans="1:6" x14ac:dyDescent="0.25">
      <c r="D24" s="25"/>
      <c r="E24" s="25"/>
      <c r="F24" s="25"/>
    </row>
    <row r="25" spans="1:6" x14ac:dyDescent="0.25">
      <c r="B25" s="26"/>
      <c r="C25" s="27" t="s">
        <v>13</v>
      </c>
      <c r="D25" s="28"/>
      <c r="E25" s="29"/>
      <c r="F25" s="30">
        <f>+D23+F23</f>
        <v>110221813.87418082</v>
      </c>
    </row>
    <row r="26" spans="1:6" x14ac:dyDescent="0.25">
      <c r="D26" s="25"/>
      <c r="E26" s="25"/>
      <c r="F26" s="14"/>
    </row>
    <row r="27" spans="1:6" x14ac:dyDescent="0.25">
      <c r="A27" s="7"/>
      <c r="D27" s="25"/>
      <c r="E27" s="25"/>
      <c r="F27" s="31"/>
    </row>
    <row r="28" spans="1:6" x14ac:dyDescent="0.25">
      <c r="A28" s="6" t="s">
        <v>14</v>
      </c>
      <c r="D28" s="25"/>
      <c r="E28" s="25"/>
      <c r="F28" s="31"/>
    </row>
    <row r="29" spans="1:6" x14ac:dyDescent="0.25">
      <c r="D29" s="32"/>
      <c r="E29" s="25"/>
      <c r="F29" s="33"/>
    </row>
    <row r="30" spans="1:6" x14ac:dyDescent="0.25">
      <c r="A30" t="s">
        <v>15</v>
      </c>
      <c r="D30" s="34" t="s">
        <v>3</v>
      </c>
      <c r="E30" s="35"/>
      <c r="F30" s="13" t="s">
        <v>4</v>
      </c>
    </row>
    <row r="31" spans="1:6" x14ac:dyDescent="0.25">
      <c r="B31" t="s">
        <v>16</v>
      </c>
      <c r="C31" s="6" t="s">
        <v>17</v>
      </c>
      <c r="D31" s="14">
        <v>25943973</v>
      </c>
      <c r="E31" s="25"/>
      <c r="F31" s="25"/>
    </row>
    <row r="32" spans="1:6" x14ac:dyDescent="0.25">
      <c r="C32" s="6" t="s">
        <v>18</v>
      </c>
      <c r="D32" s="16">
        <f>+'[1]Ingresos S.Salud'!I12+'[1]Ingresos S.Salud'!I13+'[1]Ingresos S.Salud'!I14</f>
        <v>5033301.9800000004</v>
      </c>
      <c r="E32" s="25"/>
      <c r="F32" s="25"/>
    </row>
    <row r="33" spans="1:6" x14ac:dyDescent="0.25">
      <c r="B33" t="s">
        <v>19</v>
      </c>
      <c r="D33" s="16">
        <f>+'[1]Ingresos S.Salud'!I24</f>
        <v>21382617.246666662</v>
      </c>
      <c r="E33" s="25"/>
      <c r="F33" s="25"/>
    </row>
    <row r="34" spans="1:6" x14ac:dyDescent="0.25">
      <c r="B34" s="6" t="s">
        <v>20</v>
      </c>
      <c r="D34" s="19">
        <f>+'[1]Ingresos S.Salud'!I30</f>
        <v>169597.0733333333</v>
      </c>
      <c r="E34" s="25"/>
      <c r="F34" s="25"/>
    </row>
    <row r="35" spans="1:6" x14ac:dyDescent="0.25">
      <c r="B35" s="6" t="s">
        <v>21</v>
      </c>
      <c r="D35" s="19">
        <f>+'[1]Ingresos S.Salud'!I27</f>
        <v>22635533.293333333</v>
      </c>
      <c r="E35" s="25"/>
      <c r="F35" s="25"/>
    </row>
    <row r="36" spans="1:6" x14ac:dyDescent="0.25">
      <c r="B36" t="s">
        <v>22</v>
      </c>
      <c r="D36" s="19">
        <f>+'[1]Ingresos S.Salud'!I34</f>
        <v>407569.39999999997</v>
      </c>
      <c r="E36" s="25"/>
      <c r="F36" s="25"/>
    </row>
    <row r="37" spans="1:6" x14ac:dyDescent="0.25">
      <c r="B37" t="s">
        <v>23</v>
      </c>
      <c r="D37" s="36">
        <f>+'[1]Ingresos S.Salud'!I39+'[1]Ingresos S.Salud'!I42</f>
        <v>22861808.566666666</v>
      </c>
      <c r="E37" s="25"/>
      <c r="F37" s="25"/>
    </row>
    <row r="38" spans="1:6" x14ac:dyDescent="0.25">
      <c r="D38" s="19">
        <f>SUM(D31:D37)</f>
        <v>98434400.559999987</v>
      </c>
      <c r="E38" s="29"/>
      <c r="F38" s="25"/>
    </row>
    <row r="39" spans="1:6" x14ac:dyDescent="0.25">
      <c r="A39" t="s">
        <v>24</v>
      </c>
      <c r="D39" s="29"/>
      <c r="E39" s="29"/>
      <c r="F39" s="19"/>
    </row>
    <row r="40" spans="1:6" x14ac:dyDescent="0.25">
      <c r="B40" s="6" t="s">
        <v>25</v>
      </c>
      <c r="D40" s="29"/>
      <c r="E40" s="29"/>
      <c r="F40" s="19">
        <f>+'[1]Ingresos CRPS'!K9</f>
        <v>4320000</v>
      </c>
    </row>
    <row r="41" spans="1:6" x14ac:dyDescent="0.25">
      <c r="B41" s="6" t="s">
        <v>26</v>
      </c>
      <c r="D41" s="29"/>
      <c r="E41" s="29"/>
      <c r="F41" s="19">
        <f>+'[1]Ingresos CRPS'!K10</f>
        <v>1737319.9515000002</v>
      </c>
    </row>
    <row r="42" spans="1:6" x14ac:dyDescent="0.25">
      <c r="B42" s="6" t="s">
        <v>27</v>
      </c>
      <c r="D42" s="29"/>
      <c r="E42" s="29"/>
      <c r="F42" s="19">
        <f>+'[1]Ingresos CRPS'!K11</f>
        <v>211287.48270000002</v>
      </c>
    </row>
    <row r="43" spans="1:6" x14ac:dyDescent="0.25">
      <c r="B43" s="6" t="s">
        <v>28</v>
      </c>
      <c r="D43" s="25"/>
      <c r="E43" s="25"/>
      <c r="F43" s="19">
        <f>+'[1]Ingresos CRPS'!K14</f>
        <v>3637666.2567000003</v>
      </c>
    </row>
    <row r="44" spans="1:6" x14ac:dyDescent="0.25">
      <c r="B44" s="6" t="s">
        <v>29</v>
      </c>
      <c r="D44" s="25"/>
      <c r="E44" s="25"/>
      <c r="F44" s="36">
        <f>+'[1]Ingresos CRPS'!K16</f>
        <v>108101.3535</v>
      </c>
    </row>
    <row r="45" spans="1:6" x14ac:dyDescent="0.25">
      <c r="D45" s="37"/>
      <c r="E45" s="37"/>
      <c r="F45" s="19">
        <f>SUM(F40:F44)</f>
        <v>10014375.044399999</v>
      </c>
    </row>
    <row r="46" spans="1:6" x14ac:dyDescent="0.25">
      <c r="F46" s="16"/>
    </row>
    <row r="47" spans="1:6" x14ac:dyDescent="0.25">
      <c r="B47" t="s">
        <v>30</v>
      </c>
      <c r="F47" s="19">
        <v>1770038</v>
      </c>
    </row>
    <row r="48" spans="1:6" x14ac:dyDescent="0.25">
      <c r="F48" s="36"/>
    </row>
    <row r="49" spans="1:6" x14ac:dyDescent="0.25">
      <c r="B49" s="26"/>
      <c r="C49" s="38" t="s">
        <v>31</v>
      </c>
      <c r="D49" s="28"/>
      <c r="E49" s="37"/>
      <c r="F49" s="30">
        <f>+F45+D38+F47</f>
        <v>110218813.60439998</v>
      </c>
    </row>
    <row r="50" spans="1:6" x14ac:dyDescent="0.25">
      <c r="F50" s="39"/>
    </row>
    <row r="52" spans="1:6" x14ac:dyDescent="0.25">
      <c r="C52" s="37" t="s">
        <v>32</v>
      </c>
      <c r="D52" s="40">
        <f>+D38-D23+F47</f>
        <v>4281527.6549491286</v>
      </c>
      <c r="F52" s="40">
        <f>+F45-F23</f>
        <v>-4284527.9247299638</v>
      </c>
    </row>
    <row r="53" spans="1:6" x14ac:dyDescent="0.25">
      <c r="F53" s="8"/>
    </row>
    <row r="54" spans="1:6" x14ac:dyDescent="0.25">
      <c r="A54" s="6"/>
      <c r="C54" s="41" t="s">
        <v>33</v>
      </c>
      <c r="E54" s="37"/>
      <c r="F54" s="42">
        <f>+F49-F25</f>
        <v>-3000.26978084445</v>
      </c>
    </row>
    <row r="55" spans="1:6" x14ac:dyDescent="0.25">
      <c r="C55" s="6"/>
    </row>
  </sheetData>
  <mergeCells count="2">
    <mergeCell ref="A8:F8"/>
    <mergeCell ref="A10:F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Cr. Adrian Manion</dc:creator>
  <cp:lastModifiedBy>Cr. Adrian Manion</cp:lastModifiedBy>
  <dcterms:created xsi:type="dcterms:W3CDTF">2023-05-30T19:37:40Z</dcterms:created>
  <dcterms:modified xsi:type="dcterms:W3CDTF">2023-05-30T19:38:45Z</dcterms:modified>
</cp:coreProperties>
</file>