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90" yWindow="60" windowWidth="8910" windowHeight="3765"/>
  </bookViews>
  <sheets>
    <sheet name="Ejecucion Pptal" sheetId="7" r:id="rId1"/>
  </sheets>
  <definedNames>
    <definedName name="_xlnm.Print_Area" localSheetId="0">'Ejecucion Pptal'!$A$1:$J$63</definedName>
  </definedNames>
  <calcPr calcId="145621"/>
</workbook>
</file>

<file path=xl/calcChain.xml><?xml version="1.0" encoding="utf-8"?>
<calcChain xmlns="http://schemas.openxmlformats.org/spreadsheetml/2006/main">
  <c r="C29" i="7" l="1"/>
  <c r="C38" i="7" l="1"/>
  <c r="I46" i="7" l="1"/>
  <c r="I17" i="7" l="1"/>
  <c r="I18" i="7"/>
  <c r="I23" i="7" l="1"/>
  <c r="I22" i="7" l="1"/>
  <c r="I16" i="7" l="1"/>
  <c r="I15" i="7"/>
  <c r="D24" i="7" l="1"/>
  <c r="D27" i="7" s="1"/>
  <c r="K22" i="7" l="1"/>
  <c r="I21" i="7" l="1"/>
  <c r="D49" i="7"/>
  <c r="I19" i="7" l="1"/>
  <c r="I47" i="7" l="1"/>
  <c r="I45" i="7"/>
  <c r="K45" i="7" l="1"/>
  <c r="K47" i="7"/>
  <c r="I48" i="7"/>
  <c r="I44" i="7"/>
  <c r="K44" i="7" l="1"/>
  <c r="K48" i="7"/>
  <c r="K49" i="7"/>
  <c r="C24" i="7"/>
  <c r="C27" i="7" s="1"/>
  <c r="C41" i="7"/>
  <c r="C54" i="7" s="1"/>
  <c r="I49" i="7" l="1"/>
  <c r="I35" i="7"/>
  <c r="K20" i="7" l="1"/>
  <c r="I20" i="7"/>
  <c r="K15" i="7"/>
  <c r="K21" i="7"/>
  <c r="K23" i="7"/>
  <c r="I39" i="7"/>
  <c r="I26" i="7"/>
  <c r="K16" i="7"/>
  <c r="I14" i="7" l="1"/>
  <c r="K14" i="7"/>
  <c r="K36" i="7"/>
  <c r="I36" i="7"/>
  <c r="K24" i="7"/>
  <c r="I40" i="7"/>
  <c r="I38" i="7"/>
  <c r="I37" i="7"/>
  <c r="K39" i="7"/>
  <c r="K18" i="7"/>
  <c r="I24" i="7" l="1"/>
  <c r="I29" i="7" s="1"/>
  <c r="K40" i="7"/>
  <c r="K37" i="7"/>
  <c r="K38" i="7"/>
  <c r="F54" i="7"/>
  <c r="K35" i="7"/>
  <c r="I54" i="7" l="1"/>
  <c r="G55" i="7"/>
  <c r="K27" i="7"/>
  <c r="I27" i="7"/>
  <c r="I41" i="7"/>
  <c r="K41" i="7"/>
  <c r="K54" i="7" l="1"/>
</calcChain>
</file>

<file path=xl/comments1.xml><?xml version="1.0" encoding="utf-8"?>
<comments xmlns="http://schemas.openxmlformats.org/spreadsheetml/2006/main">
  <authors>
    <author>Gabriela</author>
  </authors>
  <commentList>
    <comment ref="F39" authorId="0">
      <text>
        <r>
          <rPr>
            <sz val="9"/>
            <color indexed="81"/>
            <rFont val="Tahoma"/>
            <family val="2"/>
          </rPr>
          <t>El Semm cambio la forma de facturar haciendo descuentos x NC por las bonific por lo que se reflejan como un menor gasto.</t>
        </r>
      </text>
    </comment>
  </commentList>
</comments>
</file>

<file path=xl/sharedStrings.xml><?xml version="1.0" encoding="utf-8"?>
<sst xmlns="http://schemas.openxmlformats.org/spreadsheetml/2006/main" count="57" uniqueCount="46">
  <si>
    <t>(En pesos)</t>
  </si>
  <si>
    <t>Diferencia</t>
  </si>
  <si>
    <t xml:space="preserve">E G R E S O S </t>
  </si>
  <si>
    <t>Materiales y Suministros</t>
  </si>
  <si>
    <t>Transferencias</t>
  </si>
  <si>
    <t>Presupuestado</t>
  </si>
  <si>
    <t>Ejecutado</t>
  </si>
  <si>
    <t>Desviacion</t>
  </si>
  <si>
    <t>Retribución de Servicios Personales</t>
  </si>
  <si>
    <t>Equipos, muebles e inst</t>
  </si>
  <si>
    <t>Seguro Salud</t>
  </si>
  <si>
    <t>CRPS</t>
  </si>
  <si>
    <t>Retenciones a funcionarios</t>
  </si>
  <si>
    <t>Bonificaciones obtenidas</t>
  </si>
  <si>
    <t>Coberturas adicionales de salud</t>
  </si>
  <si>
    <t>Otros aportes de OSE</t>
  </si>
  <si>
    <t>I N G R E S O S</t>
  </si>
  <si>
    <t>Cuotas y cobranzas socios</t>
  </si>
  <si>
    <t>Alojamientos/lavanderia/vajilla</t>
  </si>
  <si>
    <t>Ingresos al Parque y parrileros</t>
  </si>
  <si>
    <t>Alquileres recibidos y otros ingresos</t>
  </si>
  <si>
    <t>Seguro de Salud</t>
  </si>
  <si>
    <t>Paso Severino</t>
  </si>
  <si>
    <t>Retenc a jubilados y func CHASSFOSE</t>
  </si>
  <si>
    <t>Aportes de OSE: Legal 0.625%</t>
  </si>
  <si>
    <t>Leyes sociales</t>
  </si>
  <si>
    <t>Inversiones a realizar CRPS</t>
  </si>
  <si>
    <t>Parrilleros</t>
  </si>
  <si>
    <t xml:space="preserve">Egresos Totales:   </t>
  </si>
  <si>
    <t xml:space="preserve">IngresosTotales:   </t>
  </si>
  <si>
    <t>SEGURO DE SALUD</t>
  </si>
  <si>
    <t>PASO SEVERINO</t>
  </si>
  <si>
    <t>Otros ingresos</t>
  </si>
  <si>
    <t>S SALUD</t>
  </si>
  <si>
    <t xml:space="preserve"> *(1)</t>
  </si>
  <si>
    <t>Ejecución Presupuestal  2023</t>
  </si>
  <si>
    <t>Cobertura de beneficios</t>
  </si>
  <si>
    <t>Gastos con contrapartida</t>
  </si>
  <si>
    <t>Gastos de Administracion y Ventas</t>
  </si>
  <si>
    <t xml:space="preserve">Recursos propios            </t>
  </si>
  <si>
    <t>Obras realizadas en CRPS</t>
  </si>
  <si>
    <t>*(1) OSE debe los aportes por administracion del Centro Recreativo de Paso Severino por los meses de 10 a 12/2023.</t>
  </si>
  <si>
    <t xml:space="preserve">       fecha se presupuestaroan los ingresos. Posteriomente se firmo un nuevo acuerdo </t>
  </si>
  <si>
    <t xml:space="preserve">       En enero 2023 OSE deposito $$4.503.780 (3.000 UR) por los aportes por adminstracion del Centro de Recreacion de Paso</t>
  </si>
  <si>
    <t xml:space="preserve">       Severino corresponientes a 2022</t>
  </si>
  <si>
    <t xml:space="preserve">       El Acuerdo por la Adminstracion del Centro Recreativo de Paso Severino tenia vigencia hasta el 30/09/2023, hasta 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</si>
</sst>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&quot;$&quot;\ * #,##0.00_);_(&quot;$&quot;\ * \(#,##0.00\);_(&quot;$&quot;\ * &quot;-&quot;??_);_(@_)"/>
    <numFmt numFmtId="167" formatCode="_ * #,##0_ ;_ * \-#,##0_ ;_ * &quot;-&quot;??_ ;_ @_ "/>
    <numFmt numFmtId="168" formatCode="_(* #,##0_);_(* \(#,##0\);_(* &quot;-&quot;??_);_(@_)"/>
    <numFmt numFmtId="171" formatCode="_-* #,##0.00\ _P_t_s_-;\-* #,##0.00\ _P_t_s_-;_-* &quot;-&quot;??\ _P_t_s_-;_-@_-"/>
    <numFmt numFmtId="172" formatCode="&quot;$&quot;\ #,##0"/>
    <numFmt numFmtId="173" formatCode="#,##0_ ;\-#,##0\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2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0">
    <xf numFmtId="0" fontId="0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13" applyNumberFormat="0" applyAlignment="0" applyProtection="0"/>
    <xf numFmtId="0" fontId="22" fillId="7" borderId="14" applyNumberFormat="0" applyAlignment="0" applyProtection="0"/>
    <xf numFmtId="0" fontId="23" fillId="7" borderId="13" applyNumberFormat="0" applyAlignment="0" applyProtection="0"/>
    <xf numFmtId="0" fontId="24" fillId="0" borderId="15" applyNumberFormat="0" applyFill="0" applyAlignment="0" applyProtection="0"/>
    <xf numFmtId="0" fontId="25" fillId="8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/>
    <xf numFmtId="0" fontId="2" fillId="9" borderId="17" applyNumberFormat="0" applyFont="0" applyAlignment="0" applyProtection="0"/>
    <xf numFmtId="0" fontId="3" fillId="0" borderId="0"/>
    <xf numFmtId="17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3" fillId="0" borderId="0" applyFont="0" applyFill="0" applyBorder="0" applyAlignment="0" applyProtection="0"/>
    <xf numFmtId="0" fontId="30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167" fontId="0" fillId="0" borderId="0" xfId="2" applyNumberFormat="1" applyFont="1" applyBorder="1"/>
    <xf numFmtId="167" fontId="0" fillId="0" borderId="1" xfId="2" applyNumberFormat="1" applyFont="1" applyBorder="1"/>
    <xf numFmtId="167" fontId="0" fillId="0" borderId="0" xfId="0" applyNumberFormat="1" applyBorder="1"/>
    <xf numFmtId="167" fontId="0" fillId="0" borderId="0" xfId="2" applyNumberFormat="1" applyFont="1"/>
    <xf numFmtId="0" fontId="0" fillId="0" borderId="0" xfId="0" applyFill="1"/>
    <xf numFmtId="168" fontId="0" fillId="0" borderId="0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/>
    <xf numFmtId="168" fontId="0" fillId="0" borderId="0" xfId="0" applyNumberFormat="1"/>
    <xf numFmtId="168" fontId="10" fillId="0" borderId="3" xfId="1" applyNumberFormat="1" applyFont="1" applyBorder="1"/>
    <xf numFmtId="0" fontId="0" fillId="0" borderId="0" xfId="0" applyAlignment="1">
      <alignment horizontal="right"/>
    </xf>
    <xf numFmtId="0" fontId="10" fillId="0" borderId="0" xfId="0" applyFont="1"/>
    <xf numFmtId="0" fontId="6" fillId="0" borderId="0" xfId="0" applyFont="1"/>
    <xf numFmtId="168" fontId="10" fillId="0" borderId="0" xfId="1" applyNumberFormat="1" applyFont="1" applyBorder="1"/>
    <xf numFmtId="0" fontId="7" fillId="0" borderId="0" xfId="0" applyFont="1" applyAlignment="1">
      <alignment horizontal="left"/>
    </xf>
    <xf numFmtId="0" fontId="5" fillId="0" borderId="0" xfId="0" applyFont="1"/>
    <xf numFmtId="43" fontId="0" fillId="0" borderId="0" xfId="0" applyNumberFormat="1"/>
    <xf numFmtId="168" fontId="4" fillId="0" borderId="0" xfId="1" applyNumberFormat="1" applyFont="1" applyBorder="1"/>
    <xf numFmtId="0" fontId="11" fillId="0" borderId="0" xfId="0" applyFont="1"/>
    <xf numFmtId="0" fontId="11" fillId="0" borderId="2" xfId="0" applyFont="1" applyFill="1" applyBorder="1" applyAlignment="1">
      <alignment horizontal="center"/>
    </xf>
    <xf numFmtId="10" fontId="11" fillId="0" borderId="0" xfId="3" applyNumberFormat="1" applyFont="1"/>
    <xf numFmtId="10" fontId="11" fillId="0" borderId="0" xfId="3" applyNumberFormat="1" applyFont="1" applyFill="1"/>
    <xf numFmtId="0" fontId="4" fillId="0" borderId="0" xfId="0" applyFont="1"/>
    <xf numFmtId="0" fontId="3" fillId="0" borderId="0" xfId="0" applyFont="1"/>
    <xf numFmtId="167" fontId="0" fillId="0" borderId="0" xfId="0" applyNumberFormat="1" applyFill="1"/>
    <xf numFmtId="167" fontId="0" fillId="0" borderId="1" xfId="0" applyNumberFormat="1" applyFill="1" applyBorder="1"/>
    <xf numFmtId="167" fontId="3" fillId="0" borderId="1" xfId="2" applyNumberFormat="1" applyFont="1" applyBorder="1"/>
    <xf numFmtId="167" fontId="0" fillId="0" borderId="0" xfId="2" applyNumberFormat="1" applyFont="1" applyFill="1"/>
    <xf numFmtId="0" fontId="0" fillId="0" borderId="0" xfId="0" applyFill="1" applyAlignment="1">
      <alignment horizontal="left"/>
    </xf>
    <xf numFmtId="167" fontId="0" fillId="0" borderId="0" xfId="2" applyNumberFormat="1" applyFont="1" applyFill="1" applyBorder="1"/>
    <xf numFmtId="167" fontId="0" fillId="0" borderId="1" xfId="2" applyNumberFormat="1" applyFont="1" applyFill="1" applyBorder="1"/>
    <xf numFmtId="167" fontId="0" fillId="0" borderId="0" xfId="0" applyNumberFormat="1" applyFill="1" applyBorder="1"/>
    <xf numFmtId="165" fontId="0" fillId="0" borderId="0" xfId="0" applyNumberFormat="1" applyFill="1"/>
    <xf numFmtId="168" fontId="10" fillId="0" borderId="3" xfId="1" applyNumberFormat="1" applyFont="1" applyFill="1" applyBorder="1"/>
    <xf numFmtId="168" fontId="10" fillId="0" borderId="0" xfId="1" applyNumberFormat="1" applyFont="1" applyFill="1" applyBorder="1"/>
    <xf numFmtId="168" fontId="4" fillId="0" borderId="0" xfId="1" applyNumberFormat="1" applyFont="1" applyFill="1" applyBorder="1"/>
    <xf numFmtId="168" fontId="0" fillId="0" borderId="0" xfId="0" applyNumberFormat="1" applyFill="1"/>
    <xf numFmtId="0" fontId="3" fillId="0" borderId="0" xfId="0" applyFont="1" applyFill="1" applyAlignment="1">
      <alignment horizontal="left"/>
    </xf>
    <xf numFmtId="168" fontId="3" fillId="0" borderId="0" xfId="0" applyNumberFormat="1" applyFont="1"/>
    <xf numFmtId="167" fontId="0" fillId="0" borderId="0" xfId="0" applyNumberFormat="1"/>
    <xf numFmtId="0" fontId="0" fillId="0" borderId="0" xfId="0" applyFill="1" applyBorder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Border="1"/>
    <xf numFmtId="0" fontId="5" fillId="0" borderId="0" xfId="0" applyFont="1" applyAlignment="1">
      <alignment horizontal="left"/>
    </xf>
    <xf numFmtId="0" fontId="9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11" fillId="0" borderId="0" xfId="0" applyFont="1" applyFill="1"/>
    <xf numFmtId="0" fontId="5" fillId="0" borderId="0" xfId="0" applyFont="1" applyFill="1" applyBorder="1"/>
    <xf numFmtId="168" fontId="0" fillId="0" borderId="0" xfId="1" applyNumberFormat="1" applyFont="1" applyFill="1"/>
    <xf numFmtId="168" fontId="1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73" fontId="13" fillId="2" borderId="4" xfId="2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0" fontId="3" fillId="0" borderId="0" xfId="46" applyFont="1"/>
    <xf numFmtId="0" fontId="1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168" fontId="4" fillId="0" borderId="4" xfId="1" applyNumberFormat="1" applyFont="1" applyFill="1" applyBorder="1"/>
    <xf numFmtId="168" fontId="13" fillId="2" borderId="4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48" applyFont="1"/>
    <xf numFmtId="167" fontId="3" fillId="0" borderId="1" xfId="2" applyNumberFormat="1" applyFont="1" applyFill="1" applyBorder="1"/>
    <xf numFmtId="167" fontId="0" fillId="0" borderId="4" xfId="2" applyNumberFormat="1" applyFont="1" applyFill="1" applyBorder="1" applyAlignment="1"/>
    <xf numFmtId="0" fontId="3" fillId="0" borderId="4" xfId="48" applyFont="1" applyFill="1" applyBorder="1" applyAlignment="1">
      <alignment horizontal="center"/>
    </xf>
    <xf numFmtId="172" fontId="3" fillId="0" borderId="4" xfId="48" applyNumberFormat="1" applyFont="1" applyFill="1" applyBorder="1" applyAlignment="1">
      <alignment horizontal="center"/>
    </xf>
    <xf numFmtId="167" fontId="0" fillId="34" borderId="0" xfId="2" applyNumberFormat="1" applyFont="1" applyFill="1" applyBorder="1"/>
    <xf numFmtId="167" fontId="0" fillId="34" borderId="1" xfId="2" applyNumberFormat="1" applyFont="1" applyFill="1" applyBorder="1"/>
    <xf numFmtId="168" fontId="10" fillId="34" borderId="3" xfId="1" applyNumberFormat="1" applyFont="1" applyFill="1" applyBorder="1"/>
    <xf numFmtId="168" fontId="0" fillId="34" borderId="0" xfId="1" applyNumberFormat="1" applyFont="1" applyFill="1"/>
    <xf numFmtId="168" fontId="0" fillId="34" borderId="1" xfId="1" applyNumberFormat="1" applyFont="1" applyFill="1" applyBorder="1"/>
    <xf numFmtId="0" fontId="0" fillId="34" borderId="0" xfId="0" applyFill="1"/>
    <xf numFmtId="0" fontId="0" fillId="34" borderId="1" xfId="0" applyFill="1" applyBorder="1"/>
    <xf numFmtId="167" fontId="0" fillId="34" borderId="0" xfId="2" applyNumberFormat="1" applyFont="1" applyFill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3" fontId="13" fillId="2" borderId="4" xfId="2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20">
    <cellStyle name="20% - Énfasis1" xfId="21" builtinId="30" customBuiltin="1"/>
    <cellStyle name="20% - Énfasis1 2" xfId="64"/>
    <cellStyle name="20% - Énfasis1 2 2" xfId="93"/>
    <cellStyle name="20% - Énfasis1 3" xfId="108"/>
    <cellStyle name="20% - Énfasis1 4" xfId="79"/>
    <cellStyle name="20% - Énfasis1 5" xfId="50"/>
    <cellStyle name="20% - Énfasis2" xfId="25" builtinId="34" customBuiltin="1"/>
    <cellStyle name="20% - Énfasis2 2" xfId="66"/>
    <cellStyle name="20% - Énfasis2 2 2" xfId="95"/>
    <cellStyle name="20% - Énfasis2 3" xfId="110"/>
    <cellStyle name="20% - Énfasis2 4" xfId="81"/>
    <cellStyle name="20% - Énfasis2 5" xfId="52"/>
    <cellStyle name="20% - Énfasis3" xfId="29" builtinId="38" customBuiltin="1"/>
    <cellStyle name="20% - Énfasis3 2" xfId="68"/>
    <cellStyle name="20% - Énfasis3 2 2" xfId="97"/>
    <cellStyle name="20% - Énfasis3 3" xfId="112"/>
    <cellStyle name="20% - Énfasis3 4" xfId="83"/>
    <cellStyle name="20% - Énfasis3 5" xfId="54"/>
    <cellStyle name="20% - Énfasis4" xfId="33" builtinId="42" customBuiltin="1"/>
    <cellStyle name="20% - Énfasis4 2" xfId="70"/>
    <cellStyle name="20% - Énfasis4 2 2" xfId="99"/>
    <cellStyle name="20% - Énfasis4 3" xfId="114"/>
    <cellStyle name="20% - Énfasis4 4" xfId="85"/>
    <cellStyle name="20% - Énfasis4 5" xfId="56"/>
    <cellStyle name="20% - Énfasis5" xfId="37" builtinId="46" customBuiltin="1"/>
    <cellStyle name="20% - Énfasis5 2" xfId="72"/>
    <cellStyle name="20% - Énfasis5 2 2" xfId="101"/>
    <cellStyle name="20% - Énfasis5 3" xfId="116"/>
    <cellStyle name="20% - Énfasis5 4" xfId="87"/>
    <cellStyle name="20% - Énfasis5 5" xfId="58"/>
    <cellStyle name="20% - Énfasis6" xfId="41" builtinId="50" customBuiltin="1"/>
    <cellStyle name="20% - Énfasis6 2" xfId="74"/>
    <cellStyle name="20% - Énfasis6 2 2" xfId="103"/>
    <cellStyle name="20% - Énfasis6 3" xfId="118"/>
    <cellStyle name="20% - Énfasis6 4" xfId="89"/>
    <cellStyle name="20% - Énfasis6 5" xfId="60"/>
    <cellStyle name="40% - Énfasis1" xfId="22" builtinId="31" customBuiltin="1"/>
    <cellStyle name="40% - Énfasis1 2" xfId="65"/>
    <cellStyle name="40% - Énfasis1 2 2" xfId="94"/>
    <cellStyle name="40% - Énfasis1 3" xfId="109"/>
    <cellStyle name="40% - Énfasis1 4" xfId="80"/>
    <cellStyle name="40% - Énfasis1 5" xfId="51"/>
    <cellStyle name="40% - Énfasis2" xfId="26" builtinId="35" customBuiltin="1"/>
    <cellStyle name="40% - Énfasis2 2" xfId="67"/>
    <cellStyle name="40% - Énfasis2 2 2" xfId="96"/>
    <cellStyle name="40% - Énfasis2 3" xfId="111"/>
    <cellStyle name="40% - Énfasis2 4" xfId="82"/>
    <cellStyle name="40% - Énfasis2 5" xfId="53"/>
    <cellStyle name="40% - Énfasis3" xfId="30" builtinId="39" customBuiltin="1"/>
    <cellStyle name="40% - Énfasis3 2" xfId="69"/>
    <cellStyle name="40% - Énfasis3 2 2" xfId="98"/>
    <cellStyle name="40% - Énfasis3 3" xfId="113"/>
    <cellStyle name="40% - Énfasis3 4" xfId="84"/>
    <cellStyle name="40% - Énfasis3 5" xfId="55"/>
    <cellStyle name="40% - Énfasis4" xfId="34" builtinId="43" customBuiltin="1"/>
    <cellStyle name="40% - Énfasis4 2" xfId="71"/>
    <cellStyle name="40% - Énfasis4 2 2" xfId="100"/>
    <cellStyle name="40% - Énfasis4 3" xfId="115"/>
    <cellStyle name="40% - Énfasis4 4" xfId="86"/>
    <cellStyle name="40% - Énfasis4 5" xfId="57"/>
    <cellStyle name="40% - Énfasis5" xfId="38" builtinId="47" customBuiltin="1"/>
    <cellStyle name="40% - Énfasis5 2" xfId="73"/>
    <cellStyle name="40% - Énfasis5 2 2" xfId="102"/>
    <cellStyle name="40% - Énfasis5 3" xfId="117"/>
    <cellStyle name="40% - Énfasis5 4" xfId="88"/>
    <cellStyle name="40% - Énfasis5 5" xfId="59"/>
    <cellStyle name="40% - Énfasis6" xfId="42" builtinId="51" customBuiltin="1"/>
    <cellStyle name="40% - Énfasis6 2" xfId="75"/>
    <cellStyle name="40% - Énfasis6 2 2" xfId="104"/>
    <cellStyle name="40% - Énfasis6 3" xfId="119"/>
    <cellStyle name="40% - Énfasis6 4" xfId="90"/>
    <cellStyle name="40% - Énfasis6 5" xfId="6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1" builtinId="3"/>
    <cellStyle name="Millares 2" xfId="47"/>
    <cellStyle name="Moneda" xfId="2" builtinId="4"/>
    <cellStyle name="Moneda 2" xfId="105"/>
    <cellStyle name="Moneda 3" xfId="76"/>
    <cellStyle name="Neutral" xfId="11" builtinId="28" customBuiltin="1"/>
    <cellStyle name="Normal" xfId="0" builtinId="0"/>
    <cellStyle name="Normal 2" xfId="44"/>
    <cellStyle name="Normal 3" xfId="106"/>
    <cellStyle name="Normal 4" xfId="48"/>
    <cellStyle name="Normal 4 2" xfId="77"/>
    <cellStyle name="Normal 5" xfId="46"/>
    <cellStyle name="Notas 2" xfId="45"/>
    <cellStyle name="Notas 2 2" xfId="91"/>
    <cellStyle name="Notas 2 3" xfId="62"/>
    <cellStyle name="Notas 3" xfId="63"/>
    <cellStyle name="Notas 3 2" xfId="92"/>
    <cellStyle name="Notas 4" xfId="107"/>
    <cellStyle name="Porcentaje" xfId="3" builtinId="5"/>
    <cellStyle name="Porcentaje 3" xfId="49"/>
    <cellStyle name="Porcentaje 3 2" xfId="7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784085</xdr:colOff>
      <xdr:row>3</xdr:row>
      <xdr:rowOff>114300</xdr:rowOff>
    </xdr:to>
    <xdr:pic>
      <xdr:nvPicPr>
        <xdr:cNvPr id="41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30480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6</xdr:col>
      <xdr:colOff>329422</xdr:colOff>
      <xdr:row>0</xdr:row>
      <xdr:rowOff>38101</xdr:rowOff>
    </xdr:from>
    <xdr:ext cx="1362074" cy="660639"/>
    <xdr:pic>
      <xdr:nvPicPr>
        <xdr:cNvPr id="3" name="54 Image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064" y="38101"/>
          <a:ext cx="1362074" cy="660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63"/>
  <sheetViews>
    <sheetView tabSelected="1" zoomScale="80" zoomScaleNormal="80" workbookViewId="0">
      <selection activeCell="A6" sqref="A6"/>
    </sheetView>
  </sheetViews>
  <sheetFormatPr baseColWidth="10" defaultRowHeight="12.75" x14ac:dyDescent="0.2"/>
  <cols>
    <col min="1" max="1" width="32.5703125" customWidth="1"/>
    <col min="2" max="2" width="1.28515625" customWidth="1"/>
    <col min="3" max="3" width="14.85546875" customWidth="1"/>
    <col min="4" max="4" width="13.7109375" customWidth="1"/>
    <col min="5" max="5" width="1.5703125" customWidth="1"/>
    <col min="6" max="6" width="15.85546875" customWidth="1"/>
    <col min="7" max="7" width="14.42578125" customWidth="1"/>
    <col min="8" max="8" width="1.5703125" customWidth="1"/>
    <col min="9" max="9" width="14.42578125" customWidth="1"/>
    <col min="10" max="10" width="4.28515625" customWidth="1"/>
    <col min="11" max="11" width="10.42578125" hidden="1" customWidth="1"/>
    <col min="12" max="12" width="13.140625" customWidth="1"/>
    <col min="13" max="13" width="11.7109375" bestFit="1" customWidth="1"/>
  </cols>
  <sheetData>
    <row r="1" spans="1:13" x14ac:dyDescent="0.2">
      <c r="A1" s="1"/>
      <c r="B1" s="56"/>
    </row>
    <row r="2" spans="1:13" ht="14.25" x14ac:dyDescent="0.2">
      <c r="A2" s="15"/>
      <c r="B2" s="15"/>
    </row>
    <row r="3" spans="1:13" x14ac:dyDescent="0.2">
      <c r="A3" s="16"/>
      <c r="B3" s="16"/>
    </row>
    <row r="4" spans="1:13" x14ac:dyDescent="0.2">
      <c r="A4" s="16"/>
      <c r="B4" s="16"/>
    </row>
    <row r="5" spans="1:13" x14ac:dyDescent="0.2">
      <c r="A5" s="16"/>
      <c r="B5" s="16"/>
    </row>
    <row r="6" spans="1:13" x14ac:dyDescent="0.2">
      <c r="A6" s="16"/>
      <c r="B6" s="16"/>
    </row>
    <row r="7" spans="1:13" x14ac:dyDescent="0.2">
      <c r="A7" s="16"/>
      <c r="B7" s="16"/>
    </row>
    <row r="8" spans="1:13" ht="30" x14ac:dyDescent="0.4">
      <c r="A8" s="91" t="s">
        <v>35</v>
      </c>
      <c r="B8" s="91"/>
      <c r="C8" s="91"/>
      <c r="D8" s="91"/>
      <c r="E8" s="91"/>
      <c r="F8" s="91"/>
      <c r="G8" s="91"/>
      <c r="H8" s="91"/>
      <c r="I8" s="91"/>
    </row>
    <row r="9" spans="1:13" x14ac:dyDescent="0.2">
      <c r="A9" s="92" t="s">
        <v>0</v>
      </c>
      <c r="B9" s="92"/>
      <c r="C9" s="92"/>
      <c r="D9" s="92"/>
      <c r="E9" s="92"/>
      <c r="F9" s="92"/>
      <c r="G9" s="92"/>
      <c r="H9" s="92"/>
      <c r="I9" s="92"/>
      <c r="K9" s="8"/>
    </row>
    <row r="10" spans="1:13" x14ac:dyDescent="0.2">
      <c r="K10" s="22"/>
    </row>
    <row r="11" spans="1:13" ht="15.6" customHeight="1" x14ac:dyDescent="0.2">
      <c r="A11" s="85" t="s">
        <v>2</v>
      </c>
      <c r="B11" s="61"/>
      <c r="C11" s="89" t="s">
        <v>5</v>
      </c>
      <c r="D11" s="90"/>
      <c r="E11" s="44"/>
      <c r="F11" s="89" t="s">
        <v>6</v>
      </c>
      <c r="G11" s="90"/>
      <c r="H11" s="44"/>
      <c r="I11" s="93" t="s">
        <v>1</v>
      </c>
      <c r="K11" s="23" t="s">
        <v>7</v>
      </c>
    </row>
    <row r="12" spans="1:13" ht="13.7" customHeight="1" x14ac:dyDescent="0.2">
      <c r="A12" s="86"/>
      <c r="B12" s="61"/>
      <c r="C12" s="78" t="s">
        <v>10</v>
      </c>
      <c r="D12" s="79" t="s">
        <v>22</v>
      </c>
      <c r="E12" s="80"/>
      <c r="F12" s="78" t="s">
        <v>21</v>
      </c>
      <c r="G12" s="79" t="s">
        <v>22</v>
      </c>
      <c r="H12" s="44"/>
      <c r="I12" s="94"/>
      <c r="K12" s="22"/>
    </row>
    <row r="13" spans="1:13" s="8" customFormat="1" ht="14.25" x14ac:dyDescent="0.2">
      <c r="A13" s="48"/>
      <c r="B13" s="48"/>
      <c r="C13" s="44"/>
      <c r="D13" s="44"/>
      <c r="E13" s="44"/>
      <c r="F13" s="44"/>
      <c r="G13" s="44"/>
      <c r="H13" s="44"/>
      <c r="I13" s="49"/>
      <c r="K13" s="50"/>
    </row>
    <row r="14" spans="1:13" x14ac:dyDescent="0.2">
      <c r="A14" s="32" t="s">
        <v>8</v>
      </c>
      <c r="B14" s="32"/>
      <c r="C14" s="33">
        <v>10867474.68</v>
      </c>
      <c r="D14" s="33">
        <v>6424443.2199999997</v>
      </c>
      <c r="E14" s="33"/>
      <c r="F14" s="7">
        <v>10917809.770000001</v>
      </c>
      <c r="G14" s="7">
        <v>6607889.4500000002</v>
      </c>
      <c r="H14" s="7"/>
      <c r="I14" s="9">
        <f>+C14+D14-F14-G14</f>
        <v>-233781.32000000309</v>
      </c>
      <c r="K14" s="24">
        <f t="shared" ref="K14:K24" si="0">+C14/F14-1</f>
        <v>-4.6103651794989764E-3</v>
      </c>
      <c r="L14" s="43"/>
      <c r="M14" s="42"/>
    </row>
    <row r="15" spans="1:13" x14ac:dyDescent="0.2">
      <c r="A15" s="32" t="s">
        <v>25</v>
      </c>
      <c r="B15" s="32"/>
      <c r="C15" s="33">
        <v>1372018.68</v>
      </c>
      <c r="D15" s="33">
        <v>811085.96</v>
      </c>
      <c r="E15" s="33"/>
      <c r="F15" s="31">
        <v>1313330.8599999999</v>
      </c>
      <c r="G15" s="31">
        <v>814777.12</v>
      </c>
      <c r="H15" s="31"/>
      <c r="I15" s="9">
        <f t="shared" ref="I15:I23" si="1">+C15+D15-F15-G15</f>
        <v>54996.6599999998</v>
      </c>
      <c r="K15" s="24">
        <f t="shared" si="0"/>
        <v>4.4686241515713876E-2</v>
      </c>
      <c r="L15" s="43"/>
      <c r="M15" s="42"/>
    </row>
    <row r="16" spans="1:13" x14ac:dyDescent="0.2">
      <c r="A16" s="41" t="s">
        <v>4</v>
      </c>
      <c r="B16" s="41"/>
      <c r="C16" s="33">
        <v>657691.51</v>
      </c>
      <c r="D16" s="33">
        <v>230468.17</v>
      </c>
      <c r="E16" s="33"/>
      <c r="F16" s="7">
        <v>681856</v>
      </c>
      <c r="G16" s="7">
        <v>279329</v>
      </c>
      <c r="H16" s="7"/>
      <c r="I16" s="9">
        <f t="shared" si="1"/>
        <v>-73025.319999999949</v>
      </c>
      <c r="K16" s="24">
        <f>+C16/F16-1</f>
        <v>-3.5439286300919859E-2</v>
      </c>
      <c r="L16" s="43"/>
      <c r="M16" s="42"/>
    </row>
    <row r="17" spans="1:13" x14ac:dyDescent="0.2">
      <c r="A17" s="59" t="s">
        <v>36</v>
      </c>
      <c r="B17" s="59"/>
      <c r="C17" s="33">
        <v>38143905.259999998</v>
      </c>
      <c r="D17" s="70"/>
      <c r="E17" s="33"/>
      <c r="F17" s="7">
        <v>41502767.210000001</v>
      </c>
      <c r="G17" s="77"/>
      <c r="H17" s="7"/>
      <c r="I17" s="9">
        <f t="shared" si="1"/>
        <v>-3358861.950000003</v>
      </c>
      <c r="K17" s="24"/>
      <c r="L17" s="43"/>
      <c r="M17" s="42"/>
    </row>
    <row r="18" spans="1:13" x14ac:dyDescent="0.2">
      <c r="A18" s="59" t="s">
        <v>37</v>
      </c>
      <c r="B18" s="59"/>
      <c r="C18" s="33">
        <v>49736741.490000002</v>
      </c>
      <c r="D18" s="70"/>
      <c r="E18" s="33"/>
      <c r="F18" s="31">
        <v>46954612.240000002</v>
      </c>
      <c r="G18" s="77"/>
      <c r="H18" s="31"/>
      <c r="I18" s="9">
        <f>+C18+D18-F18-G18</f>
        <v>2782129.25</v>
      </c>
      <c r="K18" s="24">
        <f t="shared" si="0"/>
        <v>5.9251458318506645E-2</v>
      </c>
      <c r="L18" s="43"/>
      <c r="M18" s="42"/>
    </row>
    <row r="19" spans="1:13" x14ac:dyDescent="0.2">
      <c r="A19" s="65" t="s">
        <v>38</v>
      </c>
      <c r="B19" s="65"/>
      <c r="C19" s="33">
        <v>3280426.05</v>
      </c>
      <c r="D19" s="33">
        <v>8372233.6100000003</v>
      </c>
      <c r="E19" s="33"/>
      <c r="F19" s="31">
        <v>3522104.3400000003</v>
      </c>
      <c r="G19" s="31">
        <v>12100300.48</v>
      </c>
      <c r="H19" s="31"/>
      <c r="I19" s="9">
        <f t="shared" si="1"/>
        <v>-3969745.16</v>
      </c>
      <c r="K19" s="24"/>
      <c r="L19" s="43"/>
      <c r="M19" s="42"/>
    </row>
    <row r="20" spans="1:13" x14ac:dyDescent="0.2">
      <c r="A20" s="41" t="s">
        <v>3</v>
      </c>
      <c r="B20" s="41"/>
      <c r="C20" s="33">
        <v>211739.67</v>
      </c>
      <c r="D20" s="33">
        <v>148823.10999999999</v>
      </c>
      <c r="E20" s="33"/>
      <c r="F20" s="4">
        <v>246956.12</v>
      </c>
      <c r="G20" s="4">
        <v>84605.91</v>
      </c>
      <c r="H20" s="4"/>
      <c r="I20" s="9">
        <f t="shared" si="1"/>
        <v>29000.750000000029</v>
      </c>
      <c r="K20" s="25">
        <f t="shared" si="0"/>
        <v>-0.14260205416249649</v>
      </c>
      <c r="L20" s="43"/>
      <c r="M20" s="42"/>
    </row>
    <row r="21" spans="1:13" x14ac:dyDescent="0.2">
      <c r="A21" s="41" t="s">
        <v>9</v>
      </c>
      <c r="B21" s="41"/>
      <c r="C21" s="28">
        <v>641300</v>
      </c>
      <c r="D21" s="28">
        <v>1489033.5</v>
      </c>
      <c r="E21" s="28"/>
      <c r="F21" s="4">
        <v>31200.52</v>
      </c>
      <c r="G21" s="4">
        <v>660323.32000000007</v>
      </c>
      <c r="H21" s="4"/>
      <c r="I21" s="9">
        <f t="shared" si="1"/>
        <v>1438809.66</v>
      </c>
      <c r="K21" s="25">
        <f t="shared" si="0"/>
        <v>19.55414461041034</v>
      </c>
      <c r="L21" s="43"/>
      <c r="M21" s="42"/>
    </row>
    <row r="22" spans="1:13" x14ac:dyDescent="0.2">
      <c r="A22" s="41" t="s">
        <v>14</v>
      </c>
      <c r="B22" s="41"/>
      <c r="C22" s="28">
        <v>860000</v>
      </c>
      <c r="D22" s="28">
        <v>0</v>
      </c>
      <c r="E22" s="28"/>
      <c r="F22" s="4">
        <v>116784</v>
      </c>
      <c r="G22" s="4">
        <v>0</v>
      </c>
      <c r="H22" s="4"/>
      <c r="I22" s="9">
        <f>+C22+D22-F22-G22</f>
        <v>743216</v>
      </c>
      <c r="K22" s="25">
        <f t="shared" si="0"/>
        <v>6.3640224688313465</v>
      </c>
      <c r="L22" s="43"/>
      <c r="M22" s="42"/>
    </row>
    <row r="23" spans="1:13" x14ac:dyDescent="0.2">
      <c r="A23" s="41" t="s">
        <v>26</v>
      </c>
      <c r="B23" s="41"/>
      <c r="C23" s="34">
        <v>0</v>
      </c>
      <c r="D23" s="34">
        <v>1196720</v>
      </c>
      <c r="E23" s="34"/>
      <c r="F23" s="3"/>
      <c r="G23" s="5">
        <v>0</v>
      </c>
      <c r="H23" s="5"/>
      <c r="I23" s="11">
        <f t="shared" si="1"/>
        <v>1196720</v>
      </c>
      <c r="K23" s="25">
        <f>+C23/F22-1</f>
        <v>-1</v>
      </c>
      <c r="L23" s="43"/>
      <c r="M23" s="42"/>
    </row>
    <row r="24" spans="1:13" x14ac:dyDescent="0.2">
      <c r="A24" s="55"/>
      <c r="B24" s="55"/>
      <c r="C24" s="35">
        <f>SUM(C14:C23)</f>
        <v>105771297.34</v>
      </c>
      <c r="D24" s="35">
        <f>SUM(D14:D23)</f>
        <v>18672807.57</v>
      </c>
      <c r="E24" s="35"/>
      <c r="F24" s="6">
        <v>105287421.06000002</v>
      </c>
      <c r="G24" s="6">
        <v>20547225.280000001</v>
      </c>
      <c r="H24" s="6"/>
      <c r="I24" s="9">
        <f>SUM(I14:I23)</f>
        <v>-1390541.4300000062</v>
      </c>
      <c r="K24" s="24">
        <f t="shared" si="0"/>
        <v>4.5957653357682204E-3</v>
      </c>
      <c r="L24" s="9"/>
      <c r="M24" s="9"/>
    </row>
    <row r="25" spans="1:13" x14ac:dyDescent="0.2">
      <c r="A25" s="18"/>
      <c r="B25" s="18"/>
      <c r="C25" s="28"/>
      <c r="D25" s="28"/>
      <c r="E25" s="28"/>
      <c r="F25" s="28"/>
      <c r="G25" s="28"/>
      <c r="H25" s="28"/>
      <c r="I25" s="9"/>
      <c r="K25" s="22"/>
    </row>
    <row r="26" spans="1:13" x14ac:dyDescent="0.2">
      <c r="A26" s="18" t="s">
        <v>40</v>
      </c>
      <c r="B26" s="18"/>
      <c r="C26" s="29"/>
      <c r="D26" s="29">
        <v>0</v>
      </c>
      <c r="E26" s="29"/>
      <c r="F26" s="29"/>
      <c r="G26" s="29">
        <v>0</v>
      </c>
      <c r="H26" s="29"/>
      <c r="I26" s="11">
        <f>+C26-F26</f>
        <v>0</v>
      </c>
      <c r="K26" s="22"/>
    </row>
    <row r="27" spans="1:13" ht="14.25" x14ac:dyDescent="0.2">
      <c r="C27" s="45">
        <f>+C26+C24+C25</f>
        <v>105771297.34</v>
      </c>
      <c r="D27" s="45">
        <f>+D24</f>
        <v>18672807.57</v>
      </c>
      <c r="E27" s="45"/>
      <c r="F27" s="46">
        <v>105287421.06000002</v>
      </c>
      <c r="G27" s="46">
        <v>20547225.280000001</v>
      </c>
      <c r="H27" s="46"/>
      <c r="I27" s="17">
        <f>+I26+I24+I25</f>
        <v>-1390541.4300000062</v>
      </c>
      <c r="K27" s="24">
        <f>+C27/F27-1</f>
        <v>4.5957653357682204E-3</v>
      </c>
    </row>
    <row r="28" spans="1:13" ht="14.25" x14ac:dyDescent="0.2">
      <c r="C28" s="45"/>
      <c r="D28" s="45"/>
      <c r="E28" s="45"/>
      <c r="F28" s="46"/>
      <c r="G28" s="46"/>
      <c r="H28" s="45"/>
      <c r="I28" s="46"/>
      <c r="K28" s="24"/>
    </row>
    <row r="29" spans="1:13" ht="15" x14ac:dyDescent="0.25">
      <c r="A29" s="58" t="s">
        <v>28</v>
      </c>
      <c r="B29" s="60"/>
      <c r="C29" s="84">
        <f>+C24+D24</f>
        <v>124444104.91</v>
      </c>
      <c r="D29" s="84"/>
      <c r="E29" s="51"/>
      <c r="F29" s="57">
        <v>125834646.34000002</v>
      </c>
      <c r="G29" s="57"/>
      <c r="H29" s="51"/>
      <c r="I29" s="63">
        <f>+I24</f>
        <v>-1390541.4300000062</v>
      </c>
      <c r="K29" s="22"/>
    </row>
    <row r="30" spans="1:13" x14ac:dyDescent="0.2">
      <c r="C30" s="8"/>
      <c r="D30" s="8"/>
      <c r="E30" s="8"/>
      <c r="H30" s="8"/>
      <c r="K30" s="22"/>
    </row>
    <row r="31" spans="1:13" x14ac:dyDescent="0.2">
      <c r="C31" s="36"/>
      <c r="D31" s="36"/>
      <c r="E31" s="36"/>
      <c r="H31" s="8"/>
      <c r="K31" s="22"/>
    </row>
    <row r="32" spans="1:13" ht="15" x14ac:dyDescent="0.2">
      <c r="A32" s="85" t="s">
        <v>16</v>
      </c>
      <c r="B32" s="61"/>
      <c r="C32" s="89" t="s">
        <v>5</v>
      </c>
      <c r="D32" s="90"/>
      <c r="E32" s="83"/>
      <c r="F32" s="81" t="s">
        <v>6</v>
      </c>
      <c r="G32" s="82"/>
      <c r="H32" s="44"/>
      <c r="I32" s="87" t="s">
        <v>1</v>
      </c>
      <c r="K32" s="23" t="s">
        <v>7</v>
      </c>
    </row>
    <row r="33" spans="1:12" ht="15" x14ac:dyDescent="0.2">
      <c r="A33" s="86"/>
      <c r="B33" s="61"/>
      <c r="C33" s="78" t="s">
        <v>10</v>
      </c>
      <c r="D33" s="79" t="s">
        <v>22</v>
      </c>
      <c r="E33" s="80"/>
      <c r="F33" s="78" t="s">
        <v>21</v>
      </c>
      <c r="G33" s="79" t="s">
        <v>22</v>
      </c>
      <c r="H33" s="44"/>
      <c r="I33" s="88"/>
      <c r="K33" s="22"/>
    </row>
    <row r="34" spans="1:12" x14ac:dyDescent="0.2">
      <c r="A34" s="47" t="s">
        <v>30</v>
      </c>
      <c r="B34" s="47"/>
      <c r="C34" s="8"/>
      <c r="D34" s="8"/>
      <c r="E34" s="8"/>
      <c r="H34" s="8"/>
    </row>
    <row r="35" spans="1:12" x14ac:dyDescent="0.2">
      <c r="A35" s="27" t="s">
        <v>24</v>
      </c>
      <c r="B35" s="27"/>
      <c r="C35" s="33">
        <v>30339392</v>
      </c>
      <c r="D35" s="70"/>
      <c r="E35" s="33"/>
      <c r="F35" s="10">
        <v>30285223.630000003</v>
      </c>
      <c r="G35" s="73"/>
      <c r="H35" s="52"/>
      <c r="I35" s="9">
        <f>-C35+F35</f>
        <v>-54168.369999997318</v>
      </c>
      <c r="K35" s="24">
        <f t="shared" ref="K35:K41" si="2">+C35/F35-1</f>
        <v>1.7886072317570001E-3</v>
      </c>
    </row>
    <row r="36" spans="1:12" x14ac:dyDescent="0.2">
      <c r="A36" s="27" t="s">
        <v>15</v>
      </c>
      <c r="B36" s="27"/>
      <c r="C36" s="33">
        <v>9250079</v>
      </c>
      <c r="D36" s="70"/>
      <c r="E36" s="33"/>
      <c r="F36" s="10">
        <v>14017177.640000001</v>
      </c>
      <c r="G36" s="73"/>
      <c r="H36" s="10"/>
      <c r="I36" s="9">
        <f t="shared" ref="I36:I40" si="3">-C36+F36</f>
        <v>4767098.6400000006</v>
      </c>
      <c r="J36" s="27" t="s">
        <v>34</v>
      </c>
      <c r="K36" s="24">
        <f t="shared" si="2"/>
        <v>-0.34008976431863214</v>
      </c>
    </row>
    <row r="37" spans="1:12" x14ac:dyDescent="0.2">
      <c r="A37" s="27" t="s">
        <v>12</v>
      </c>
      <c r="B37" s="27"/>
      <c r="C37" s="33">
        <v>19407452</v>
      </c>
      <c r="D37" s="70"/>
      <c r="E37" s="33"/>
      <c r="F37" s="10">
        <v>17140780.389999997</v>
      </c>
      <c r="G37" s="73"/>
      <c r="H37" s="10"/>
      <c r="I37" s="9">
        <f t="shared" si="3"/>
        <v>-2266671.6100000031</v>
      </c>
      <c r="K37" s="24">
        <f>+C37/F37-1</f>
        <v>0.13223853047684986</v>
      </c>
      <c r="L37" s="26"/>
    </row>
    <row r="38" spans="1:12" x14ac:dyDescent="0.2">
      <c r="A38" s="27" t="s">
        <v>23</v>
      </c>
      <c r="B38" s="27"/>
      <c r="C38" s="33">
        <f>194691+26100420</f>
        <v>26295111</v>
      </c>
      <c r="D38" s="70"/>
      <c r="E38" s="33"/>
      <c r="F38" s="10">
        <v>26400275.539999999</v>
      </c>
      <c r="G38" s="73"/>
      <c r="H38" s="10"/>
      <c r="I38" s="9">
        <f t="shared" si="3"/>
        <v>105164.53999999911</v>
      </c>
      <c r="K38" s="24">
        <f t="shared" si="2"/>
        <v>-3.9834637271365381E-3</v>
      </c>
    </row>
    <row r="39" spans="1:12" x14ac:dyDescent="0.2">
      <c r="A39" t="s">
        <v>13</v>
      </c>
      <c r="C39" s="33">
        <v>458863</v>
      </c>
      <c r="D39" s="70"/>
      <c r="E39" s="33"/>
      <c r="F39" s="10">
        <v>468493.27</v>
      </c>
      <c r="G39" s="73"/>
      <c r="H39" s="10"/>
      <c r="I39" s="9">
        <f t="shared" si="3"/>
        <v>9630.2700000000186</v>
      </c>
      <c r="K39" s="24">
        <f t="shared" si="2"/>
        <v>-2.0555834238558002E-2</v>
      </c>
    </row>
    <row r="40" spans="1:12" x14ac:dyDescent="0.2">
      <c r="A40" s="27" t="s">
        <v>32</v>
      </c>
      <c r="C40" s="34">
        <v>132897</v>
      </c>
      <c r="D40" s="71"/>
      <c r="E40" s="33"/>
      <c r="F40" s="11">
        <v>3033.07</v>
      </c>
      <c r="G40" s="74"/>
      <c r="H40" s="9"/>
      <c r="I40" s="11">
        <f t="shared" si="3"/>
        <v>-129863.93</v>
      </c>
      <c r="K40" s="24">
        <f t="shared" ref="K40" si="4">+C40/F40-1</f>
        <v>42.816001608930883</v>
      </c>
    </row>
    <row r="41" spans="1:12" ht="15" thickBot="1" x14ac:dyDescent="0.25">
      <c r="A41" s="14"/>
      <c r="B41" s="14"/>
      <c r="C41" s="37">
        <f>SUM(C35:C40)</f>
        <v>85883794</v>
      </c>
      <c r="D41" s="72"/>
      <c r="E41" s="38"/>
      <c r="F41" s="13">
        <v>88314983.539999977</v>
      </c>
      <c r="G41" s="72"/>
      <c r="H41" s="17"/>
      <c r="I41" s="13">
        <f>SUM(I35:I40)</f>
        <v>2431189.5399999991</v>
      </c>
      <c r="K41" s="24">
        <f t="shared" si="2"/>
        <v>-2.7528619069479121E-2</v>
      </c>
    </row>
    <row r="42" spans="1:12" ht="15" thickTop="1" x14ac:dyDescent="0.2">
      <c r="A42" s="14"/>
      <c r="B42" s="14"/>
      <c r="C42" s="38"/>
      <c r="D42" s="38"/>
      <c r="E42" s="38"/>
      <c r="F42" s="17"/>
      <c r="G42" s="17"/>
      <c r="H42" s="17"/>
      <c r="I42" s="17"/>
      <c r="K42" s="24"/>
    </row>
    <row r="43" spans="1:12" x14ac:dyDescent="0.2">
      <c r="A43" s="19" t="s">
        <v>31</v>
      </c>
      <c r="B43" s="19"/>
      <c r="C43" s="8"/>
      <c r="D43" s="8"/>
      <c r="E43" s="8"/>
    </row>
    <row r="44" spans="1:12" x14ac:dyDescent="0.2">
      <c r="A44" s="27" t="s">
        <v>17</v>
      </c>
      <c r="B44" s="27"/>
      <c r="C44" s="75"/>
      <c r="D44" s="33">
        <v>4770408.3099999996</v>
      </c>
      <c r="E44" s="33"/>
      <c r="F44" s="70"/>
      <c r="G44" s="33">
        <v>4806757.9400000004</v>
      </c>
      <c r="H44" s="4"/>
      <c r="I44" s="9">
        <f>-D44+G44</f>
        <v>36349.63000000082</v>
      </c>
      <c r="K44" s="24">
        <f>+D44/G44-1</f>
        <v>-7.5621927406648304E-3</v>
      </c>
    </row>
    <row r="45" spans="1:12" x14ac:dyDescent="0.2">
      <c r="A45" s="27" t="s">
        <v>19</v>
      </c>
      <c r="B45" s="27"/>
      <c r="C45" s="75"/>
      <c r="D45" s="33">
        <v>4282061.74</v>
      </c>
      <c r="E45" s="33"/>
      <c r="F45" s="70"/>
      <c r="G45" s="33">
        <v>4401475.37</v>
      </c>
      <c r="H45" s="4"/>
      <c r="I45" s="9">
        <f t="shared" ref="I45:I48" si="5">-D45+G45</f>
        <v>119413.62999999989</v>
      </c>
      <c r="K45" s="24">
        <f>+D45/G45-1</f>
        <v>-2.7130364244205674E-2</v>
      </c>
    </row>
    <row r="46" spans="1:12" x14ac:dyDescent="0.2">
      <c r="A46" s="27" t="s">
        <v>27</v>
      </c>
      <c r="B46" s="27"/>
      <c r="C46" s="75"/>
      <c r="D46" s="33">
        <v>671043.43999999994</v>
      </c>
      <c r="E46" s="33"/>
      <c r="F46" s="70"/>
      <c r="G46" s="33">
        <v>453893.4</v>
      </c>
      <c r="H46" s="4"/>
      <c r="I46" s="9">
        <f t="shared" si="5"/>
        <v>-217150.03999999992</v>
      </c>
      <c r="K46" s="24"/>
    </row>
    <row r="47" spans="1:12" x14ac:dyDescent="0.2">
      <c r="A47" s="27" t="s">
        <v>18</v>
      </c>
      <c r="B47" s="27"/>
      <c r="C47" s="75"/>
      <c r="D47" s="33">
        <v>8746180.0700000003</v>
      </c>
      <c r="E47" s="33"/>
      <c r="F47" s="70"/>
      <c r="G47" s="33">
        <v>13183790.629999999</v>
      </c>
      <c r="H47" s="4"/>
      <c r="I47" s="9">
        <f t="shared" si="5"/>
        <v>4437610.5599999987</v>
      </c>
      <c r="K47" s="24">
        <f>+D47/G47-1</f>
        <v>-0.33659595214612403</v>
      </c>
    </row>
    <row r="48" spans="1:12" x14ac:dyDescent="0.2">
      <c r="A48" s="27" t="s">
        <v>20</v>
      </c>
      <c r="B48" s="27"/>
      <c r="C48" s="76"/>
      <c r="D48" s="34">
        <v>355490.18</v>
      </c>
      <c r="E48" s="34"/>
      <c r="F48" s="71"/>
      <c r="G48" s="66">
        <v>370963.33</v>
      </c>
      <c r="H48" s="30"/>
      <c r="I48" s="11">
        <f t="shared" si="5"/>
        <v>15473.150000000023</v>
      </c>
      <c r="K48" s="24">
        <f>+D48/G48-1</f>
        <v>-4.1710726502266482E-2</v>
      </c>
    </row>
    <row r="49" spans="1:12" ht="15" thickBot="1" x14ac:dyDescent="0.25">
      <c r="C49" s="72"/>
      <c r="D49" s="37">
        <f>SUM(D44:D48)</f>
        <v>18825183.740000002</v>
      </c>
      <c r="E49" s="37"/>
      <c r="F49" s="72"/>
      <c r="G49" s="13">
        <v>23216880.669999998</v>
      </c>
      <c r="H49" s="13"/>
      <c r="I49" s="13">
        <f>SUM(I44:I48)</f>
        <v>4391696.93</v>
      </c>
      <c r="K49" s="24">
        <f>+D49/G49-1</f>
        <v>-0.18915964605334712</v>
      </c>
    </row>
    <row r="50" spans="1:12" ht="13.5" thickTop="1" x14ac:dyDescent="0.2">
      <c r="D50" s="39"/>
      <c r="E50" s="39"/>
      <c r="F50" s="39"/>
      <c r="G50" s="21"/>
      <c r="H50" s="21"/>
      <c r="I50" s="21"/>
    </row>
    <row r="51" spans="1:12" x14ac:dyDescent="0.2">
      <c r="C51" s="68" t="s">
        <v>33</v>
      </c>
      <c r="D51" s="69" t="s">
        <v>11</v>
      </c>
      <c r="E51" s="39"/>
      <c r="F51" s="68" t="s">
        <v>33</v>
      </c>
      <c r="G51" s="69" t="s">
        <v>11</v>
      </c>
      <c r="H51" s="21"/>
      <c r="I51" s="21"/>
    </row>
    <row r="52" spans="1:12" x14ac:dyDescent="0.2">
      <c r="A52" s="64" t="s">
        <v>39</v>
      </c>
      <c r="B52" s="2"/>
      <c r="C52" s="62">
        <v>19887503</v>
      </c>
      <c r="D52" s="67">
        <v>0</v>
      </c>
      <c r="E52" s="39"/>
      <c r="F52" s="62">
        <v>14302782</v>
      </c>
      <c r="G52" s="67">
        <v>0</v>
      </c>
      <c r="H52" s="21"/>
      <c r="I52" s="21"/>
      <c r="K52" s="24"/>
      <c r="L52" s="12"/>
    </row>
    <row r="53" spans="1:12" x14ac:dyDescent="0.2">
      <c r="A53" s="2"/>
      <c r="B53" s="2"/>
      <c r="C53" s="39"/>
      <c r="D53" s="39"/>
      <c r="E53" s="39"/>
      <c r="F53" s="21"/>
      <c r="G53" s="21"/>
      <c r="H53" s="21"/>
      <c r="I53" s="21"/>
      <c r="K53" s="24"/>
    </row>
    <row r="54" spans="1:12" ht="15" x14ac:dyDescent="0.25">
      <c r="A54" s="58" t="s">
        <v>29</v>
      </c>
      <c r="B54" s="60"/>
      <c r="C54" s="84">
        <f>+C52+D49+C41+D52</f>
        <v>124596480.74000001</v>
      </c>
      <c r="D54" s="84"/>
      <c r="E54" s="53"/>
      <c r="F54" s="84">
        <f>+G52+G49+F41+F52</f>
        <v>125834646.20999998</v>
      </c>
      <c r="G54" s="84"/>
      <c r="H54" s="53"/>
      <c r="I54" s="63">
        <f>+C54-F54</f>
        <v>-1238165.469999969</v>
      </c>
      <c r="K54" s="24">
        <f t="shared" ref="K54" si="6">+C54/F54-1</f>
        <v>-9.8396229281214609E-3</v>
      </c>
    </row>
    <row r="55" spans="1:12" x14ac:dyDescent="0.2">
      <c r="A55" s="1"/>
      <c r="B55" s="56"/>
      <c r="C55" s="40"/>
      <c r="D55" s="40"/>
      <c r="E55" s="40"/>
      <c r="F55" s="12"/>
      <c r="G55" s="4">
        <f>+F29-F54</f>
        <v>0.130000039935112</v>
      </c>
      <c r="H55" s="12"/>
      <c r="I55" s="20"/>
    </row>
    <row r="57" spans="1:12" x14ac:dyDescent="0.2">
      <c r="A57" s="27" t="s">
        <v>41</v>
      </c>
    </row>
    <row r="58" spans="1:12" ht="3" customHeight="1" x14ac:dyDescent="0.2">
      <c r="A58" s="27"/>
    </row>
    <row r="59" spans="1:12" x14ac:dyDescent="0.2">
      <c r="A59" s="54" t="s">
        <v>45</v>
      </c>
    </row>
    <row r="60" spans="1:12" ht="12" customHeight="1" x14ac:dyDescent="0.2">
      <c r="A60" s="54" t="s">
        <v>42</v>
      </c>
    </row>
    <row r="61" spans="1:12" ht="3.75" customHeight="1" x14ac:dyDescent="0.2"/>
    <row r="62" spans="1:12" x14ac:dyDescent="0.2">
      <c r="A62" s="27" t="s">
        <v>43</v>
      </c>
    </row>
    <row r="63" spans="1:12" x14ac:dyDescent="0.2">
      <c r="A63" s="27" t="s">
        <v>44</v>
      </c>
    </row>
  </sheetData>
  <mergeCells count="12">
    <mergeCell ref="C29:D29"/>
    <mergeCell ref="A8:I8"/>
    <mergeCell ref="A9:I9"/>
    <mergeCell ref="C11:D11"/>
    <mergeCell ref="F11:G11"/>
    <mergeCell ref="I11:I12"/>
    <mergeCell ref="A11:A12"/>
    <mergeCell ref="C54:D54"/>
    <mergeCell ref="F54:G54"/>
    <mergeCell ref="A32:A33"/>
    <mergeCell ref="I32:I33"/>
    <mergeCell ref="C32:D32"/>
  </mergeCells>
  <phoneticPr fontId="6" type="noConversion"/>
  <pageMargins left="0.47244094488188981" right="0.35433070866141736" top="0.59055118110236227" bottom="0.98425196850393704" header="0" footer="0"/>
  <pageSetup paperSize="9" scale="83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Pptal</vt:lpstr>
      <vt:lpstr>'Ejecucion Pptal'!Área_de_impresión</vt:lpstr>
    </vt:vector>
  </TitlesOfParts>
  <Company>CHASSFOSE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CONTAB1</dc:creator>
  <cp:lastModifiedBy>Cr. Adrian Manion</cp:lastModifiedBy>
  <cp:lastPrinted>2024-02-29T16:41:05Z</cp:lastPrinted>
  <dcterms:created xsi:type="dcterms:W3CDTF">1998-03-11T11:47:16Z</dcterms:created>
  <dcterms:modified xsi:type="dcterms:W3CDTF">2024-03-05T19:04:39Z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presa">
    <vt:lpwstr>chass</vt:lpwstr>
  </property>
  <property fmtid="{D5CDD505-2E9C-101B-9397-08002B2CF9AE}" pid="3" name="Desde">
    <vt:filetime>2005-04-01T03:00:00Z</vt:filetime>
  </property>
  <property fmtid="{D5CDD505-2E9C-101B-9397-08002B2CF9AE}" pid="4" name="Hasta">
    <vt:filetime>2005-04-20T03:00:00Z</vt:filetime>
  </property>
  <property fmtid="{D5CDD505-2E9C-101B-9397-08002B2CF9AE}" pid="5" name="Moneda">
    <vt:i4>0</vt:i4>
  </property>
  <property fmtid="{D5CDD505-2E9C-101B-9397-08002B2CF9AE}" pid="6" name="Fecha">
    <vt:filetime>2005-04-20T03:00:00Z</vt:filetime>
  </property>
</Properties>
</file>